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9040" windowHeight="15840"/>
  </bookViews>
  <sheets>
    <sheet name="վարչական" sheetId="3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51" i="3"/>
  <c r="I251"/>
  <c r="J251"/>
  <c r="H238"/>
  <c r="H236" s="1"/>
  <c r="H235" s="1"/>
  <c r="H251" s="1"/>
  <c r="K247"/>
  <c r="J247"/>
  <c r="I247"/>
  <c r="I249"/>
  <c r="H247"/>
  <c r="E247"/>
  <c r="L249"/>
  <c r="F249"/>
  <c r="D249"/>
  <c r="D247" s="1"/>
  <c r="F247"/>
  <c r="L246"/>
  <c r="I246"/>
  <c r="I245" s="1"/>
  <c r="F246"/>
  <c r="D246"/>
  <c r="D245" s="1"/>
  <c r="F245"/>
  <c r="K245"/>
  <c r="H245"/>
  <c r="E245"/>
  <c r="L244"/>
  <c r="I244"/>
  <c r="F244"/>
  <c r="D244"/>
  <c r="L243"/>
  <c r="I243"/>
  <c r="I241" s="1"/>
  <c r="F243"/>
  <c r="D243"/>
  <c r="D241" s="1"/>
  <c r="F241"/>
  <c r="K241"/>
  <c r="H241"/>
  <c r="E241"/>
  <c r="L240"/>
  <c r="I240"/>
  <c r="F240"/>
  <c r="D240"/>
  <c r="L239"/>
  <c r="I239"/>
  <c r="I238" s="1"/>
  <c r="F239"/>
  <c r="D239"/>
  <c r="D238" s="1"/>
  <c r="D236" s="1"/>
  <c r="K238"/>
  <c r="E238"/>
  <c r="J235"/>
  <c r="I235"/>
  <c r="G235"/>
  <c r="F235"/>
  <c r="E235"/>
  <c r="D235"/>
  <c r="L251" l="1"/>
  <c r="F238"/>
  <c r="E236"/>
  <c r="K236"/>
  <c r="I236"/>
  <c r="F236"/>
  <c r="L247"/>
  <c r="L236"/>
  <c r="L238"/>
  <c r="L241"/>
  <c r="L245"/>
  <c r="K235"/>
  <c r="L235" s="1"/>
  <c r="L229" l="1"/>
  <c r="J229" s="1"/>
  <c r="G229"/>
  <c r="D229"/>
  <c r="L228"/>
  <c r="J228" s="1"/>
  <c r="G228"/>
  <c r="D228"/>
  <c r="L227"/>
  <c r="J227" s="1"/>
  <c r="G227"/>
  <c r="D227"/>
  <c r="L226"/>
  <c r="J226" s="1"/>
  <c r="J224" s="1"/>
  <c r="G226"/>
  <c r="D226"/>
  <c r="L225"/>
  <c r="L224"/>
  <c r="I224"/>
  <c r="F224"/>
  <c r="L223"/>
  <c r="J223" s="1"/>
  <c r="J221" s="1"/>
  <c r="G223"/>
  <c r="G221" s="1"/>
  <c r="D223"/>
  <c r="L222"/>
  <c r="L221"/>
  <c r="I221"/>
  <c r="F221"/>
  <c r="D221"/>
  <c r="L220"/>
  <c r="J220" s="1"/>
  <c r="G220"/>
  <c r="D220"/>
  <c r="L219"/>
  <c r="J219" s="1"/>
  <c r="G219"/>
  <c r="D219"/>
  <c r="L218"/>
  <c r="J218" s="1"/>
  <c r="J216" s="1"/>
  <c r="G218"/>
  <c r="D218"/>
  <c r="L217"/>
  <c r="L216"/>
  <c r="I216"/>
  <c r="I213" s="1"/>
  <c r="F216"/>
  <c r="L215"/>
  <c r="J215" s="1"/>
  <c r="J213" s="1"/>
  <c r="G215"/>
  <c r="D215"/>
  <c r="L214"/>
  <c r="L213"/>
  <c r="L212"/>
  <c r="J212" s="1"/>
  <c r="G212"/>
  <c r="D212"/>
  <c r="L211"/>
  <c r="J211" s="1"/>
  <c r="G211"/>
  <c r="D211"/>
  <c r="L210"/>
  <c r="J210" s="1"/>
  <c r="J208" s="1"/>
  <c r="J206" s="1"/>
  <c r="G210"/>
  <c r="D210"/>
  <c r="L209"/>
  <c r="L208"/>
  <c r="I208"/>
  <c r="F208"/>
  <c r="L207"/>
  <c r="L206"/>
  <c r="L205"/>
  <c r="J205" s="1"/>
  <c r="J203" s="1"/>
  <c r="G205"/>
  <c r="G203" s="1"/>
  <c r="D205"/>
  <c r="D203" s="1"/>
  <c r="L204"/>
  <c r="L203"/>
  <c r="I203"/>
  <c r="F203"/>
  <c r="L202"/>
  <c r="J202" s="1"/>
  <c r="G202"/>
  <c r="D202"/>
  <c r="L201"/>
  <c r="J201" s="1"/>
  <c r="G201"/>
  <c r="D201"/>
  <c r="L200"/>
  <c r="J200" s="1"/>
  <c r="G200"/>
  <c r="D200"/>
  <c r="L199"/>
  <c r="J199" s="1"/>
  <c r="J197" s="1"/>
  <c r="G199"/>
  <c r="D199"/>
  <c r="L198"/>
  <c r="L197"/>
  <c r="I197"/>
  <c r="F197"/>
  <c r="L196"/>
  <c r="J196" s="1"/>
  <c r="J194" s="1"/>
  <c r="G196"/>
  <c r="G194" s="1"/>
  <c r="D196"/>
  <c r="D194" s="1"/>
  <c r="L195"/>
  <c r="L194"/>
  <c r="I194"/>
  <c r="F194"/>
  <c r="L193"/>
  <c r="J193" s="1"/>
  <c r="G193"/>
  <c r="D193"/>
  <c r="L192"/>
  <c r="J192" s="1"/>
  <c r="G192"/>
  <c r="D192"/>
  <c r="L191"/>
  <c r="J191" s="1"/>
  <c r="G191"/>
  <c r="D191"/>
  <c r="L190"/>
  <c r="J190" s="1"/>
  <c r="J188" s="1"/>
  <c r="G190"/>
  <c r="D190"/>
  <c r="L189"/>
  <c r="L188"/>
  <c r="I188"/>
  <c r="F188"/>
  <c r="L187"/>
  <c r="J187" s="1"/>
  <c r="G187"/>
  <c r="D187"/>
  <c r="L186"/>
  <c r="J186" s="1"/>
  <c r="G186"/>
  <c r="D186"/>
  <c r="L185"/>
  <c r="J185" s="1"/>
  <c r="G185"/>
  <c r="D185"/>
  <c r="L184"/>
  <c r="J184" s="1"/>
  <c r="J182" s="1"/>
  <c r="G184"/>
  <c r="D184"/>
  <c r="L183"/>
  <c r="L182"/>
  <c r="I182"/>
  <c r="F182"/>
  <c r="L181"/>
  <c r="J181" s="1"/>
  <c r="G181"/>
  <c r="D181"/>
  <c r="L180"/>
  <c r="J180" s="1"/>
  <c r="G180"/>
  <c r="D180"/>
  <c r="L179"/>
  <c r="J179" s="1"/>
  <c r="J177" s="1"/>
  <c r="G179"/>
  <c r="D179"/>
  <c r="L178"/>
  <c r="L177"/>
  <c r="I177"/>
  <c r="F177"/>
  <c r="L176"/>
  <c r="J176" s="1"/>
  <c r="G176"/>
  <c r="D176"/>
  <c r="L175"/>
  <c r="J175" s="1"/>
  <c r="G175"/>
  <c r="D175"/>
  <c r="L174"/>
  <c r="J174" s="1"/>
  <c r="J172" s="1"/>
  <c r="J170" s="1"/>
  <c r="J168" s="1"/>
  <c r="G174"/>
  <c r="D174"/>
  <c r="L173"/>
  <c r="L172"/>
  <c r="I172"/>
  <c r="I170" s="1"/>
  <c r="I168" s="1"/>
  <c r="F172"/>
  <c r="L171"/>
  <c r="L170"/>
  <c r="L169"/>
  <c r="L168"/>
  <c r="L167"/>
  <c r="J167" s="1"/>
  <c r="G167"/>
  <c r="D167"/>
  <c r="L166"/>
  <c r="K164"/>
  <c r="J164"/>
  <c r="I164"/>
  <c r="I139" s="1"/>
  <c r="I15" s="1"/>
  <c r="H164"/>
  <c r="G164"/>
  <c r="F164"/>
  <c r="E164"/>
  <c r="D164"/>
  <c r="L163"/>
  <c r="J163" s="1"/>
  <c r="J161" s="1"/>
  <c r="G163"/>
  <c r="D163"/>
  <c r="D161" s="1"/>
  <c r="L162"/>
  <c r="K161"/>
  <c r="H161"/>
  <c r="G161"/>
  <c r="E161"/>
  <c r="L160"/>
  <c r="J160" s="1"/>
  <c r="J158" s="1"/>
  <c r="G160"/>
  <c r="G158" s="1"/>
  <c r="D160"/>
  <c r="D158" s="1"/>
  <c r="L159"/>
  <c r="K158"/>
  <c r="H158"/>
  <c r="E158"/>
  <c r="L157"/>
  <c r="J157" s="1"/>
  <c r="G157"/>
  <c r="D157"/>
  <c r="L156"/>
  <c r="J156" s="1"/>
  <c r="J154" s="1"/>
  <c r="G156"/>
  <c r="D156"/>
  <c r="L155"/>
  <c r="K154"/>
  <c r="H154"/>
  <c r="E154"/>
  <c r="L153"/>
  <c r="J153" s="1"/>
  <c r="J151" s="1"/>
  <c r="G153"/>
  <c r="G151" s="1"/>
  <c r="D153"/>
  <c r="D151" s="1"/>
  <c r="L152"/>
  <c r="K151"/>
  <c r="H151"/>
  <c r="E151"/>
  <c r="L150"/>
  <c r="J150" s="1"/>
  <c r="G150"/>
  <c r="D150"/>
  <c r="L149"/>
  <c r="J149" s="1"/>
  <c r="G149"/>
  <c r="D149"/>
  <c r="L148"/>
  <c r="J148" s="1"/>
  <c r="G148"/>
  <c r="D148"/>
  <c r="L147"/>
  <c r="J147" s="1"/>
  <c r="J145" s="1"/>
  <c r="G147"/>
  <c r="D147"/>
  <c r="L146"/>
  <c r="K145"/>
  <c r="H145"/>
  <c r="E145"/>
  <c r="L144"/>
  <c r="J144" s="1"/>
  <c r="G144"/>
  <c r="D144"/>
  <c r="J143"/>
  <c r="G143"/>
  <c r="D143"/>
  <c r="K141"/>
  <c r="K139" s="1"/>
  <c r="H141"/>
  <c r="E141"/>
  <c r="F139"/>
  <c r="L138"/>
  <c r="J138" s="1"/>
  <c r="J136" s="1"/>
  <c r="G138"/>
  <c r="G136" s="1"/>
  <c r="D138"/>
  <c r="D136" s="1"/>
  <c r="L137"/>
  <c r="K136"/>
  <c r="H136"/>
  <c r="E136"/>
  <c r="L135"/>
  <c r="J135" s="1"/>
  <c r="G135"/>
  <c r="D135"/>
  <c r="L134"/>
  <c r="J134" s="1"/>
  <c r="G134"/>
  <c r="D134"/>
  <c r="L133"/>
  <c r="J133" s="1"/>
  <c r="G133"/>
  <c r="D133"/>
  <c r="L132"/>
  <c r="J132" s="1"/>
  <c r="G132"/>
  <c r="D132"/>
  <c r="L131"/>
  <c r="K130"/>
  <c r="H130"/>
  <c r="E130"/>
  <c r="L129"/>
  <c r="J129" s="1"/>
  <c r="G129"/>
  <c r="D129"/>
  <c r="D126" s="1"/>
  <c r="L128"/>
  <c r="J128" s="1"/>
  <c r="J126" s="1"/>
  <c r="J124" s="1"/>
  <c r="G128"/>
  <c r="G126" s="1"/>
  <c r="D128"/>
  <c r="L127"/>
  <c r="K126"/>
  <c r="H126"/>
  <c r="E126"/>
  <c r="L125"/>
  <c r="K124"/>
  <c r="E124"/>
  <c r="L123"/>
  <c r="J123" s="1"/>
  <c r="G123"/>
  <c r="D123"/>
  <c r="L122"/>
  <c r="J122" s="1"/>
  <c r="G122"/>
  <c r="D122"/>
  <c r="L121"/>
  <c r="J121" s="1"/>
  <c r="J120" s="1"/>
  <c r="G121"/>
  <c r="D121"/>
  <c r="K120"/>
  <c r="K116" s="1"/>
  <c r="H120"/>
  <c r="E120"/>
  <c r="E116" s="1"/>
  <c r="L119"/>
  <c r="J119" s="1"/>
  <c r="G119"/>
  <c r="D119"/>
  <c r="L118"/>
  <c r="J118" s="1"/>
  <c r="J116" s="1"/>
  <c r="G118"/>
  <c r="D118"/>
  <c r="H116"/>
  <c r="K115"/>
  <c r="K112" s="1"/>
  <c r="K108" s="1"/>
  <c r="H115"/>
  <c r="H112" s="1"/>
  <c r="E115"/>
  <c r="D115" s="1"/>
  <c r="J114"/>
  <c r="G114"/>
  <c r="D114"/>
  <c r="L113"/>
  <c r="J113" s="1"/>
  <c r="J112" s="1"/>
  <c r="G113"/>
  <c r="D113"/>
  <c r="E112"/>
  <c r="E108" s="1"/>
  <c r="J111"/>
  <c r="G111"/>
  <c r="D111"/>
  <c r="L110"/>
  <c r="J110" s="1"/>
  <c r="G110"/>
  <c r="D110"/>
  <c r="H108"/>
  <c r="J107"/>
  <c r="G107"/>
  <c r="D107"/>
  <c r="J106"/>
  <c r="G106"/>
  <c r="D106"/>
  <c r="L105"/>
  <c r="K104"/>
  <c r="H104"/>
  <c r="E104"/>
  <c r="L103"/>
  <c r="J103" s="1"/>
  <c r="G103"/>
  <c r="D103"/>
  <c r="L102"/>
  <c r="J102" s="1"/>
  <c r="J100" s="1"/>
  <c r="J98" s="1"/>
  <c r="G102"/>
  <c r="D102"/>
  <c r="L101"/>
  <c r="K100"/>
  <c r="H100"/>
  <c r="E100"/>
  <c r="L99"/>
  <c r="L97"/>
  <c r="J97" s="1"/>
  <c r="G97"/>
  <c r="D97"/>
  <c r="L96"/>
  <c r="J96" s="1"/>
  <c r="J94" s="1"/>
  <c r="G96"/>
  <c r="D96"/>
  <c r="D94" s="1"/>
  <c r="L95"/>
  <c r="K94"/>
  <c r="H94"/>
  <c r="E94"/>
  <c r="L93"/>
  <c r="J93" s="1"/>
  <c r="G93"/>
  <c r="D93"/>
  <c r="L92"/>
  <c r="J92" s="1"/>
  <c r="J90" s="1"/>
  <c r="J88" s="1"/>
  <c r="G92"/>
  <c r="D92"/>
  <c r="D90" s="1"/>
  <c r="L91"/>
  <c r="K90"/>
  <c r="H90"/>
  <c r="E90"/>
  <c r="L89"/>
  <c r="K88"/>
  <c r="L88" s="1"/>
  <c r="H88"/>
  <c r="L87"/>
  <c r="J87" s="1"/>
  <c r="G87"/>
  <c r="D87"/>
  <c r="L86"/>
  <c r="J86" s="1"/>
  <c r="G86"/>
  <c r="D86"/>
  <c r="L85"/>
  <c r="J85" s="1"/>
  <c r="J83" s="1"/>
  <c r="G85"/>
  <c r="D85"/>
  <c r="D83" s="1"/>
  <c r="L84"/>
  <c r="K83"/>
  <c r="H83"/>
  <c r="E83"/>
  <c r="L82"/>
  <c r="J82" s="1"/>
  <c r="G82"/>
  <c r="D82"/>
  <c r="L81"/>
  <c r="J81" s="1"/>
  <c r="J79" s="1"/>
  <c r="G81"/>
  <c r="D81"/>
  <c r="D79" s="1"/>
  <c r="L80"/>
  <c r="K79"/>
  <c r="H79"/>
  <c r="E79"/>
  <c r="L78"/>
  <c r="J78" s="1"/>
  <c r="G78"/>
  <c r="D78"/>
  <c r="L77"/>
  <c r="J77" s="1"/>
  <c r="J75" s="1"/>
  <c r="J73" s="1"/>
  <c r="G77"/>
  <c r="D77"/>
  <c r="L76"/>
  <c r="K75"/>
  <c r="H75"/>
  <c r="E75"/>
  <c r="L74"/>
  <c r="K73"/>
  <c r="H73"/>
  <c r="L72"/>
  <c r="J72" s="1"/>
  <c r="G72"/>
  <c r="D72"/>
  <c r="L71"/>
  <c r="J71" s="1"/>
  <c r="G71"/>
  <c r="D71"/>
  <c r="L70"/>
  <c r="J70" s="1"/>
  <c r="G70"/>
  <c r="D70"/>
  <c r="J69"/>
  <c r="G69"/>
  <c r="D69"/>
  <c r="L68"/>
  <c r="J68" s="1"/>
  <c r="G68"/>
  <c r="D68"/>
  <c r="J67"/>
  <c r="G67"/>
  <c r="D67"/>
  <c r="L66"/>
  <c r="J66" s="1"/>
  <c r="G66"/>
  <c r="D66"/>
  <c r="L65"/>
  <c r="J65" s="1"/>
  <c r="G65"/>
  <c r="D65"/>
  <c r="K63"/>
  <c r="H63"/>
  <c r="E63"/>
  <c r="L62"/>
  <c r="J62" s="1"/>
  <c r="G62"/>
  <c r="D62"/>
  <c r="L61"/>
  <c r="J61" s="1"/>
  <c r="G61"/>
  <c r="D61"/>
  <c r="K59"/>
  <c r="H59"/>
  <c r="E59"/>
  <c r="D59"/>
  <c r="L58"/>
  <c r="J58" s="1"/>
  <c r="J56" s="1"/>
  <c r="G58"/>
  <c r="G56" s="1"/>
  <c r="D58"/>
  <c r="D56" s="1"/>
  <c r="K56"/>
  <c r="H56"/>
  <c r="E56"/>
  <c r="L55"/>
  <c r="J55" s="1"/>
  <c r="G55"/>
  <c r="D55"/>
  <c r="J54"/>
  <c r="G54"/>
  <c r="D54"/>
  <c r="J53"/>
  <c r="G53"/>
  <c r="D53"/>
  <c r="J52"/>
  <c r="G52"/>
  <c r="D52"/>
  <c r="L51"/>
  <c r="J51" s="1"/>
  <c r="G51"/>
  <c r="D51"/>
  <c r="J50"/>
  <c r="G50"/>
  <c r="D50"/>
  <c r="L49"/>
  <c r="J49" s="1"/>
  <c r="G49"/>
  <c r="D49"/>
  <c r="J48"/>
  <c r="G48"/>
  <c r="D48"/>
  <c r="K46"/>
  <c r="H46"/>
  <c r="E46"/>
  <c r="L45"/>
  <c r="J45" s="1"/>
  <c r="G45"/>
  <c r="D45"/>
  <c r="L44"/>
  <c r="J44" s="1"/>
  <c r="G44"/>
  <c r="D44"/>
  <c r="L43"/>
  <c r="J43" s="1"/>
  <c r="G43"/>
  <c r="D43"/>
  <c r="K41"/>
  <c r="H41"/>
  <c r="E41"/>
  <c r="J40"/>
  <c r="G40"/>
  <c r="D40"/>
  <c r="L39"/>
  <c r="J39" s="1"/>
  <c r="G39"/>
  <c r="D39"/>
  <c r="L38"/>
  <c r="J38" s="1"/>
  <c r="G38"/>
  <c r="D38"/>
  <c r="L37"/>
  <c r="J37" s="1"/>
  <c r="G37"/>
  <c r="D37"/>
  <c r="L36"/>
  <c r="J36" s="1"/>
  <c r="G36"/>
  <c r="D36"/>
  <c r="L35"/>
  <c r="J35" s="1"/>
  <c r="G35"/>
  <c r="D35"/>
  <c r="L34"/>
  <c r="J34" s="1"/>
  <c r="G34"/>
  <c r="D34"/>
  <c r="K32"/>
  <c r="H32"/>
  <c r="E32"/>
  <c r="J29"/>
  <c r="G29"/>
  <c r="G27" s="1"/>
  <c r="D29"/>
  <c r="D27" s="1"/>
  <c r="K27"/>
  <c r="J27"/>
  <c r="H27"/>
  <c r="E27"/>
  <c r="J26"/>
  <c r="G26"/>
  <c r="G24" s="1"/>
  <c r="D26"/>
  <c r="D24" s="1"/>
  <c r="K24"/>
  <c r="J24"/>
  <c r="H24"/>
  <c r="E24"/>
  <c r="J23"/>
  <c r="G23"/>
  <c r="D23"/>
  <c r="L22"/>
  <c r="J22" s="1"/>
  <c r="G22"/>
  <c r="D22"/>
  <c r="L21"/>
  <c r="J21" s="1"/>
  <c r="G21"/>
  <c r="D21"/>
  <c r="K19"/>
  <c r="H19"/>
  <c r="E19"/>
  <c r="F15"/>
  <c r="L108" l="1"/>
  <c r="G141"/>
  <c r="L154"/>
  <c r="D130"/>
  <c r="D124" s="1"/>
  <c r="D197"/>
  <c r="G208"/>
  <c r="G206" s="1"/>
  <c r="D216"/>
  <c r="D100"/>
  <c r="L126"/>
  <c r="G130"/>
  <c r="G124" s="1"/>
  <c r="G182"/>
  <c r="G188"/>
  <c r="G197"/>
  <c r="H124"/>
  <c r="G154"/>
  <c r="D213"/>
  <c r="G19"/>
  <c r="L41"/>
  <c r="D41"/>
  <c r="G94"/>
  <c r="G100"/>
  <c r="E139"/>
  <c r="D145"/>
  <c r="L161"/>
  <c r="D172"/>
  <c r="G177"/>
  <c r="I206"/>
  <c r="G216"/>
  <c r="G224"/>
  <c r="D88"/>
  <c r="D208"/>
  <c r="G75"/>
  <c r="D19"/>
  <c r="D120"/>
  <c r="D116" s="1"/>
  <c r="G120"/>
  <c r="L59"/>
  <c r="G59"/>
  <c r="J63"/>
  <c r="G145"/>
  <c r="G139" s="1"/>
  <c r="D177"/>
  <c r="G213"/>
  <c r="G17"/>
  <c r="J41"/>
  <c r="G41"/>
  <c r="L73"/>
  <c r="D75"/>
  <c r="G79"/>
  <c r="G83"/>
  <c r="G90"/>
  <c r="G88" s="1"/>
  <c r="E98"/>
  <c r="L104"/>
  <c r="D104"/>
  <c r="G115"/>
  <c r="G112" s="1"/>
  <c r="G108" s="1"/>
  <c r="L115"/>
  <c r="J115" s="1"/>
  <c r="L120"/>
  <c r="L130"/>
  <c r="J141"/>
  <c r="J139" s="1"/>
  <c r="L151"/>
  <c r="D154"/>
  <c r="L158"/>
  <c r="G172"/>
  <c r="D112"/>
  <c r="G170"/>
  <c r="G168" s="1"/>
  <c r="D182"/>
  <c r="J59"/>
  <c r="J46"/>
  <c r="E30"/>
  <c r="E73"/>
  <c r="L83"/>
  <c r="L90"/>
  <c r="L94"/>
  <c r="L100"/>
  <c r="G104"/>
  <c r="J104"/>
  <c r="D108"/>
  <c r="D98" s="1"/>
  <c r="L112"/>
  <c r="F170"/>
  <c r="F168" s="1"/>
  <c r="K17"/>
  <c r="D32"/>
  <c r="G32"/>
  <c r="J32"/>
  <c r="J30" s="1"/>
  <c r="G46"/>
  <c r="L75"/>
  <c r="L79"/>
  <c r="E88"/>
  <c r="H98"/>
  <c r="J108"/>
  <c r="L116"/>
  <c r="L124"/>
  <c r="L136"/>
  <c r="L141"/>
  <c r="D141"/>
  <c r="L164"/>
  <c r="D224"/>
  <c r="D206" s="1"/>
  <c r="G63"/>
  <c r="H17"/>
  <c r="L19"/>
  <c r="K98"/>
  <c r="L98" s="1"/>
  <c r="J130"/>
  <c r="D73"/>
  <c r="F206"/>
  <c r="F213"/>
  <c r="D17"/>
  <c r="H30"/>
  <c r="L32"/>
  <c r="K30"/>
  <c r="L30" s="1"/>
  <c r="L46"/>
  <c r="J19"/>
  <c r="J17" s="1"/>
  <c r="L63"/>
  <c r="D188"/>
  <c r="E17"/>
  <c r="D46"/>
  <c r="D63"/>
  <c r="D170"/>
  <c r="L145"/>
  <c r="H139"/>
  <c r="L139" s="1"/>
  <c r="D139"/>
  <c r="I13"/>
  <c r="L56"/>
  <c r="G116"/>
  <c r="E15" l="1"/>
  <c r="E13" s="1"/>
  <c r="J15"/>
  <c r="J13" s="1"/>
  <c r="F13"/>
  <c r="G73"/>
  <c r="G30"/>
  <c r="G98"/>
  <c r="D30"/>
  <c r="D15" s="1"/>
  <c r="H15"/>
  <c r="H13" s="1"/>
  <c r="D168"/>
  <c r="K15"/>
  <c r="L17"/>
  <c r="G15" l="1"/>
  <c r="G13" s="1"/>
  <c r="L15"/>
  <c r="K13"/>
  <c r="L13" s="1"/>
  <c r="D13"/>
</calcChain>
</file>

<file path=xl/sharedStrings.xml><?xml version="1.0" encoding="utf-8"?>
<sst xmlns="http://schemas.openxmlformats.org/spreadsheetml/2006/main" count="835" uniqueCount="304">
  <si>
    <t>NN</t>
  </si>
  <si>
    <t>վարչական մաս</t>
  </si>
  <si>
    <t>պլան</t>
  </si>
  <si>
    <t>X</t>
  </si>
  <si>
    <t>փաստացի</t>
  </si>
  <si>
    <t>այդ թվում`</t>
  </si>
  <si>
    <t>որից`</t>
  </si>
  <si>
    <t>Բյուջետային ծախսերի տնտեսագիտական դասակարգման հոդվածների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</si>
  <si>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</si>
  <si>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</si>
  <si>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</si>
  <si>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</si>
  <si>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>Ընդամենը (ս.11+ս.12)</t>
  </si>
  <si>
    <t>անվանումները</t>
  </si>
  <si>
    <t>ֆոնդային մաս</t>
  </si>
  <si>
    <t>կատարման %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</si>
  <si>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</si>
  <si>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</si>
  <si>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</si>
  <si>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</si>
  <si>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</si>
  <si>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</si>
  <si>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</si>
  <si>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</si>
  <si>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</si>
  <si>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</si>
  <si>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</si>
  <si>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</si>
  <si>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</si>
  <si>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</si>
  <si>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</si>
  <si>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</si>
  <si>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</si>
  <si>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</si>
  <si>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</si>
  <si>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</si>
  <si>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</si>
  <si>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</si>
  <si>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</si>
  <si>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</si>
  <si>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</si>
  <si>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</si>
  <si>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</si>
  <si>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</si>
  <si>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</si>
  <si>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</si>
  <si>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</si>
  <si>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</si>
  <si>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</si>
  <si>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</si>
  <si>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</si>
  <si>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</si>
  <si>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</si>
  <si>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</si>
  <si>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</si>
  <si>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</si>
  <si>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</si>
  <si>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</si>
  <si>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</si>
  <si>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</si>
  <si>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</si>
  <si>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</si>
  <si>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</si>
  <si>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</si>
  <si>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</si>
  <si>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</si>
  <si>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</si>
  <si>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</si>
  <si>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</si>
  <si>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</si>
  <si>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</si>
  <si>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</si>
  <si>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</si>
  <si>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</si>
  <si>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</si>
  <si>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</si>
  <si>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</si>
  <si>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</si>
  <si>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</si>
  <si>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</si>
  <si>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</si>
  <si>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</si>
  <si>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</si>
  <si>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</si>
  <si>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</si>
  <si>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</si>
  <si>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</si>
  <si>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</si>
  <si>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</si>
  <si>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</si>
  <si>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</si>
  <si>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</si>
  <si>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</si>
  <si>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</si>
  <si>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</si>
  <si>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</si>
  <si>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</si>
  <si>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</si>
  <si>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</si>
  <si>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</si>
  <si>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</si>
  <si>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</si>
  <si>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</si>
  <si>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</si>
  <si>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</si>
  <si>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</si>
  <si>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</si>
  <si>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</si>
  <si>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</si>
  <si>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</si>
  <si>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</si>
  <si>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</si>
  <si>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</si>
  <si>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</si>
  <si>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</si>
  <si>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</si>
  <si>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</si>
  <si>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</si>
  <si>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</si>
  <si>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</si>
  <si>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</si>
  <si>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</si>
  <si>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</si>
  <si>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</si>
  <si>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</si>
  <si>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</si>
  <si>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</si>
  <si>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</si>
  <si>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</si>
  <si>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</si>
  <si>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</si>
  <si>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</si>
  <si>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</si>
  <si>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</si>
  <si>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</si>
  <si>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</si>
  <si>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</si>
  <si>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</si>
  <si>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</si>
  <si>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</si>
  <si>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</si>
  <si>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</si>
  <si>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</si>
  <si>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</si>
  <si>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</si>
  <si>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</si>
  <si>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</si>
  <si>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</si>
  <si>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</si>
  <si>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</si>
  <si>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</si>
  <si>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</si>
  <si>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</si>
  <si>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</si>
  <si>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</si>
  <si>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</si>
  <si>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</si>
  <si>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</si>
  <si>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</si>
  <si>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</si>
  <si>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</si>
  <si>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</si>
  <si>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</si>
  <si>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</si>
  <si>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</si>
  <si>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</si>
  <si>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</si>
  <si>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</si>
  <si>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</si>
  <si>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</si>
  <si>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</si>
  <si>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</si>
  <si>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</si>
  <si>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</si>
  <si>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</si>
  <si>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</si>
  <si>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</si>
  <si>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</si>
  <si>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</si>
  <si>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</si>
  <si>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</si>
  <si>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</si>
  <si>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</si>
  <si>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</si>
  <si>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</si>
  <si>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</si>
  <si>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</si>
  <si>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</si>
  <si>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</si>
  <si>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</si>
  <si>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</si>
  <si>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</si>
  <si>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</si>
  <si>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</si>
  <si>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</si>
  <si>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</si>
  <si>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</si>
  <si>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</si>
  <si>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</si>
  <si>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</si>
  <si>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</si>
  <si>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</si>
  <si>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</si>
  <si>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</si>
  <si>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</si>
  <si>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</si>
  <si>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</si>
  <si>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</si>
  <si>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</si>
  <si>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</si>
  <si>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</si>
  <si>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</si>
  <si>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</si>
  <si>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</si>
  <si>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</si>
  <si>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</si>
  <si>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</si>
  <si>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</si>
  <si>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</si>
  <si>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</si>
  <si>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</si>
  <si>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</si>
  <si>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</si>
  <si>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</si>
  <si>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</si>
  <si>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</si>
  <si>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</si>
  <si>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</si>
  <si>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</si>
  <si>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</si>
  <si>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</si>
  <si>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</si>
  <si>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</si>
  <si>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</si>
  <si>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</si>
  <si>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</si>
  <si>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</si>
  <si>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</si>
  <si>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</si>
  <si>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</si>
  <si>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</si>
  <si>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</si>
  <si>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</si>
  <si>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</si>
  <si>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</si>
  <si>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</si>
  <si>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</si>
  <si>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</si>
  <si>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</si>
  <si>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</si>
  <si>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</si>
  <si>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</si>
  <si>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</si>
  <si>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</si>
  <si>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</si>
  <si>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</si>
  <si>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</si>
  <si>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</si>
  <si>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</si>
  <si>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</si>
  <si>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</si>
  <si>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</si>
  <si>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</si>
  <si>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</si>
  <si>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</si>
  <si>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</si>
  <si>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</si>
  <si>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</si>
  <si>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</si>
  <si>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</si>
  <si>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</si>
  <si>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</si>
  <si>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</si>
  <si>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</si>
  <si>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</si>
  <si>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</si>
  <si>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</si>
  <si>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</si>
  <si>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</si>
  <si>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</si>
  <si>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</si>
  <si>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</si>
  <si>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</si>
  <si>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</si>
  <si>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</si>
  <si>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</si>
  <si>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</si>
  <si>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 xml:space="preserve">ՉԱՐՏԱԴՐՎԱԾ ԱԿՏԻՎՆԵՐԻ ԻՐԱՑՈՒՄԻՑ ՄՈՒՏՔԵՐ`                                                   </t>
  </si>
  <si>
    <t xml:space="preserve">                                                                     Վեդի համայնքի ավագանու</t>
  </si>
  <si>
    <t>ՀՀ դրամ</t>
  </si>
  <si>
    <t>Անվանումը</t>
  </si>
  <si>
    <t>ԾԱԽՍԵՐ</t>
  </si>
  <si>
    <t>հոդվածներ</t>
  </si>
  <si>
    <t>տարեկան պլան</t>
  </si>
  <si>
    <t>3-րդ եռամսյակի պլան</t>
  </si>
  <si>
    <t>փաստացի ծախսեր</t>
  </si>
  <si>
    <t xml:space="preserve">կատարողական % </t>
  </si>
  <si>
    <r>
      <rPr>
        <b/>
        <sz val="16"/>
        <color indexed="8"/>
        <rFont val="Calibri"/>
        <family val="2"/>
      </rPr>
      <t xml:space="preserve">ՀՀ ԱՐԱՐԱՏԻ ՄԱՐԶԻ ՎԵԴԻ ՀԱՄԱՅՆՔԻ 2022Թ. ԲՅՈՒՋԵԻ  ԾԱԽՍԵՐԻ </t>
    </r>
    <r>
      <rPr>
        <b/>
        <sz val="14"/>
        <color indexed="8"/>
        <rFont val="Calibri"/>
        <family val="2"/>
      </rPr>
      <t xml:space="preserve"> ՏԱՐԵԿԱՆ ԿԱՏԱՐՈՂԱԿԱՆ</t>
    </r>
  </si>
  <si>
    <t>Արարատի մարզի</t>
  </si>
  <si>
    <r>
      <t xml:space="preserve">                                                            </t>
    </r>
    <r>
      <rPr>
        <b/>
        <sz val="12"/>
        <rFont val="Arial LatArm"/>
        <family val="2"/>
      </rPr>
      <t xml:space="preserve">Հավելված 2 </t>
    </r>
  </si>
  <si>
    <r>
      <t xml:space="preserve">                                         </t>
    </r>
    <r>
      <rPr>
        <b/>
        <sz val="12"/>
        <rFont val="Arial LatArm"/>
        <family val="2"/>
      </rPr>
      <t xml:space="preserve">2023  թվականի ապրիլի </t>
    </r>
    <r>
      <rPr>
        <b/>
        <sz val="12"/>
        <color rgb="FFFF0000"/>
        <rFont val="Arial LatArm"/>
        <family val="2"/>
      </rPr>
      <t xml:space="preserve">     </t>
    </r>
    <r>
      <rPr>
        <b/>
        <sz val="12"/>
        <color theme="1"/>
        <rFont val="Arial LatArm"/>
        <family val="2"/>
      </rPr>
      <t xml:space="preserve">-ի  թիվ -     </t>
    </r>
    <r>
      <rPr>
        <b/>
        <sz val="12"/>
        <rFont val="Arial LatArm"/>
        <family val="2"/>
      </rPr>
      <t>որոշման</t>
    </r>
  </si>
  <si>
    <t xml:space="preserve">              Հաշվետու ժամանակաշրջան 12 ամիս</t>
  </si>
  <si>
    <t>ԸՆԴԱՄԵՆԸ ԾԱԽՍԵՐ</t>
  </si>
  <si>
    <t>Համայնքի  ղեկավար՝                                   Գ.Սարգսյան</t>
  </si>
</sst>
</file>

<file path=xl/styles.xml><?xml version="1.0" encoding="utf-8"?>
<styleSheet xmlns="http://schemas.openxmlformats.org/spreadsheetml/2006/main">
  <numFmts count="1">
    <numFmt numFmtId="164" formatCode="0.0"/>
  </numFmts>
  <fonts count="34"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  <charset val="1"/>
    </font>
    <font>
      <b/>
      <sz val="12"/>
      <name val="Arial LatArm"/>
      <family val="2"/>
    </font>
    <font>
      <sz val="11"/>
      <name val="Arial LatArm"/>
      <family val="2"/>
    </font>
    <font>
      <b/>
      <sz val="12"/>
      <color theme="1"/>
      <name val="Arial LatArm"/>
      <family val="2"/>
    </font>
    <font>
      <b/>
      <sz val="12"/>
      <color rgb="FFFF0000"/>
      <name val="Arial LatArm"/>
      <family val="2"/>
    </font>
    <font>
      <b/>
      <sz val="16"/>
      <color indexed="8"/>
      <name val="Calibri"/>
      <family val="2"/>
    </font>
    <font>
      <b/>
      <sz val="9"/>
      <name val="Arial LatArm"/>
      <family val="2"/>
    </font>
    <font>
      <sz val="10"/>
      <name val="GHEA Grapalat"/>
      <family val="3"/>
    </font>
    <font>
      <sz val="10"/>
      <color theme="1"/>
      <name val="GHEA Grapalat"/>
      <family val="3"/>
    </font>
    <font>
      <b/>
      <sz val="9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B0B0B0"/>
      </left>
      <right/>
      <top style="thin">
        <color rgb="FFB0B0B0"/>
      </top>
      <bottom style="thin">
        <color rgb="FFB0B0B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 style="hair">
        <color rgb="FFB0B0B0"/>
      </left>
      <right style="thin">
        <color rgb="FFB0B0B0"/>
      </right>
      <top/>
      <bottom style="thin">
        <color rgb="FFB0B0B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 style="hair">
        <color rgb="FFFFFFFF"/>
      </left>
      <right/>
      <top style="hair">
        <color rgb="FFFFFFFF"/>
      </top>
      <bottom/>
      <diagonal/>
    </border>
    <border>
      <left/>
      <right/>
      <top style="hair">
        <color rgb="FFFFFFFF"/>
      </top>
      <bottom/>
      <diagonal/>
    </border>
    <border>
      <left/>
      <right style="hair">
        <color rgb="FFFFFFFF"/>
      </right>
      <top style="hair">
        <color rgb="FFFFFFFF"/>
      </top>
      <bottom/>
      <diagonal/>
    </border>
    <border>
      <left style="hair">
        <color rgb="FFFFFFFF"/>
      </left>
      <right/>
      <top/>
      <bottom style="hair">
        <color rgb="FFFFFFFF"/>
      </bottom>
      <diagonal/>
    </border>
    <border>
      <left/>
      <right/>
      <top/>
      <bottom style="hair">
        <color rgb="FFFFFFFF"/>
      </bottom>
      <diagonal/>
    </border>
    <border>
      <left/>
      <right style="hair">
        <color rgb="FFFFFFFF"/>
      </right>
      <top/>
      <bottom style="hair">
        <color rgb="FFFFFFFF"/>
      </bottom>
      <diagonal/>
    </border>
    <border>
      <left style="thin">
        <color rgb="FFB0B0B0"/>
      </left>
      <right/>
      <top style="thin">
        <color rgb="FFB0B0B0"/>
      </top>
      <bottom style="thin">
        <color rgb="FFB0B0B0"/>
      </bottom>
      <diagonal/>
    </border>
    <border>
      <left/>
      <right/>
      <top style="thin">
        <color rgb="FFB0B0B0"/>
      </top>
      <bottom style="thin">
        <color rgb="FFB0B0B0"/>
      </bottom>
      <diagonal/>
    </border>
    <border>
      <left/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10" applyNumberFormat="0" applyFont="0" applyFill="0" applyAlignment="0" applyProtection="0"/>
    <xf numFmtId="0" fontId="18" fillId="0" borderId="11" applyNumberFormat="0" applyFill="0" applyProtection="0">
      <alignment horizontal="center" vertical="center"/>
    </xf>
    <xf numFmtId="4" fontId="19" fillId="0" borderId="12" applyFill="0" applyProtection="0">
      <alignment horizontal="center" vertical="center"/>
    </xf>
    <xf numFmtId="0" fontId="20" fillId="0" borderId="10" applyNumberFormat="0" applyFill="0" applyProtection="0">
      <alignment horizontal="center" vertical="center"/>
    </xf>
    <xf numFmtId="0" fontId="20" fillId="0" borderId="10" applyNumberFormat="0" applyFill="0" applyProtection="0">
      <alignment horizontal="center"/>
    </xf>
    <xf numFmtId="0" fontId="18" fillId="0" borderId="11" applyNumberFormat="0" applyFill="0" applyProtection="0">
      <alignment horizontal="left" vertical="center" wrapText="1"/>
    </xf>
    <xf numFmtId="0" fontId="18" fillId="0" borderId="12" applyNumberFormat="0" applyFill="0" applyProtection="0">
      <alignment horizontal="left" vertical="center" wrapText="1"/>
    </xf>
    <xf numFmtId="4" fontId="19" fillId="0" borderId="12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8" fillId="0" borderId="11" applyFill="0" applyProtection="0">
      <alignment horizontal="right" vertical="center"/>
    </xf>
    <xf numFmtId="0" fontId="32" fillId="0" borderId="0"/>
  </cellStyleXfs>
  <cellXfs count="62">
    <xf numFmtId="0" fontId="0" fillId="0" borderId="0" xfId="0"/>
    <xf numFmtId="0" fontId="0" fillId="0" borderId="10" xfId="42" applyFont="1" applyFill="1" applyBorder="1"/>
    <xf numFmtId="4" fontId="19" fillId="0" borderId="12" xfId="49" applyNumberFormat="1" applyFont="1" applyFill="1" applyBorder="1" applyAlignment="1">
      <alignment horizontal="right" vertical="center"/>
    </xf>
    <xf numFmtId="4" fontId="19" fillId="0" borderId="12" xfId="44" applyNumberFormat="1" applyFont="1" applyFill="1" applyBorder="1" applyAlignment="1">
      <alignment horizontal="center" vertical="center"/>
    </xf>
    <xf numFmtId="0" fontId="18" fillId="0" borderId="12" xfId="48" applyFont="1" applyFill="1" applyBorder="1" applyAlignment="1">
      <alignment horizontal="left" vertical="center" wrapText="1"/>
    </xf>
    <xf numFmtId="0" fontId="19" fillId="0" borderId="11" xfId="50" applyFont="1" applyFill="1" applyBorder="1" applyAlignment="1">
      <alignment horizontal="right" vertical="center"/>
    </xf>
    <xf numFmtId="0" fontId="18" fillId="0" borderId="11" xfId="43" applyFont="1" applyFill="1" applyBorder="1" applyAlignment="1">
      <alignment horizontal="center" vertical="center"/>
    </xf>
    <xf numFmtId="0" fontId="18" fillId="0" borderId="11" xfId="47" applyFont="1" applyFill="1" applyBorder="1" applyAlignment="1">
      <alignment horizontal="left" vertical="center" wrapText="1"/>
    </xf>
    <xf numFmtId="4" fontId="18" fillId="0" borderId="11" xfId="51" applyNumberFormat="1" applyFont="1" applyFill="1" applyBorder="1" applyAlignment="1">
      <alignment horizontal="right" vertical="center"/>
    </xf>
    <xf numFmtId="3" fontId="18" fillId="0" borderId="11" xfId="51" applyNumberFormat="1" applyFont="1" applyFill="1" applyBorder="1" applyAlignment="1">
      <alignment horizontal="right" vertical="center"/>
    </xf>
    <xf numFmtId="3" fontId="18" fillId="0" borderId="11" xfId="43" applyNumberFormat="1" applyFont="1" applyFill="1" applyBorder="1" applyAlignment="1">
      <alignment horizontal="center" vertical="center"/>
    </xf>
    <xf numFmtId="0" fontId="19" fillId="0" borderId="14" xfId="50" applyFont="1" applyFill="1" applyBorder="1" applyAlignment="1">
      <alignment horizontal="right" vertical="center"/>
    </xf>
    <xf numFmtId="3" fontId="18" fillId="0" borderId="15" xfId="51" applyNumberFormat="1" applyFont="1" applyFill="1" applyBorder="1" applyAlignment="1">
      <alignment horizontal="right" vertical="center"/>
    </xf>
    <xf numFmtId="3" fontId="18" fillId="0" borderId="16" xfId="51" applyNumberFormat="1" applyFont="1" applyFill="1" applyBorder="1" applyAlignment="1">
      <alignment horizontal="right" vertical="center"/>
    </xf>
    <xf numFmtId="0" fontId="0" fillId="0" borderId="13" xfId="42" applyFont="1" applyFill="1" applyBorder="1"/>
    <xf numFmtId="3" fontId="18" fillId="0" borderId="15" xfId="43" applyNumberFormat="1" applyFont="1" applyFill="1" applyBorder="1" applyAlignment="1">
      <alignment horizontal="center" vertical="center"/>
    </xf>
    <xf numFmtId="3" fontId="18" fillId="0" borderId="17" xfId="51" applyNumberFormat="1" applyFont="1" applyFill="1" applyBorder="1" applyAlignment="1">
      <alignment horizontal="right" vertical="center"/>
    </xf>
    <xf numFmtId="4" fontId="19" fillId="0" borderId="16" xfId="49" applyNumberFormat="1" applyFont="1" applyFill="1" applyBorder="1" applyAlignment="1">
      <alignment horizontal="right" vertical="center"/>
    </xf>
    <xf numFmtId="4" fontId="19" fillId="0" borderId="16" xfId="44" applyNumberFormat="1" applyFont="1" applyFill="1" applyBorder="1" applyAlignment="1">
      <alignment horizontal="center" vertical="center"/>
    </xf>
    <xf numFmtId="0" fontId="0" fillId="0" borderId="16" xfId="0" applyBorder="1"/>
    <xf numFmtId="4" fontId="19" fillId="0" borderId="19" xfId="44" applyNumberFormat="1" applyFont="1" applyFill="1" applyBorder="1" applyAlignment="1">
      <alignment horizontal="center" vertical="center"/>
    </xf>
    <xf numFmtId="0" fontId="19" fillId="0" borderId="17" xfId="50" applyFont="1" applyFill="1" applyBorder="1" applyAlignment="1">
      <alignment horizontal="right" vertical="center"/>
    </xf>
    <xf numFmtId="0" fontId="19" fillId="0" borderId="20" xfId="50" applyFont="1" applyFill="1" applyBorder="1" applyAlignment="1">
      <alignment horizontal="right" vertical="center"/>
    </xf>
    <xf numFmtId="1" fontId="0" fillId="0" borderId="16" xfId="42" applyNumberFormat="1" applyFont="1" applyFill="1" applyBorder="1"/>
    <xf numFmtId="0" fontId="0" fillId="0" borderId="21" xfId="42" applyFont="1" applyFill="1" applyBorder="1"/>
    <xf numFmtId="0" fontId="0" fillId="0" borderId="10" xfId="42" applyFont="1" applyFill="1" applyBorder="1"/>
    <xf numFmtId="0" fontId="20" fillId="0" borderId="10" xfId="46" applyFill="1">
      <alignment horizontal="center"/>
    </xf>
    <xf numFmtId="0" fontId="22" fillId="0" borderId="10" xfId="42" applyFill="1" applyAlignment="1"/>
    <xf numFmtId="0" fontId="22" fillId="0" borderId="18" xfId="42" applyFill="1" applyBorder="1"/>
    <xf numFmtId="0" fontId="23" fillId="0" borderId="19" xfId="48" applyFont="1" applyFill="1" applyBorder="1" applyAlignment="1">
      <alignment horizontal="center" vertical="center" wrapText="1"/>
    </xf>
    <xf numFmtId="4" fontId="28" fillId="0" borderId="12" xfId="44" applyFont="1" applyFill="1">
      <alignment horizontal="center" vertical="center"/>
    </xf>
    <xf numFmtId="164" fontId="29" fillId="0" borderId="16" xfId="0" applyNumberFormat="1" applyFont="1" applyBorder="1" applyAlignment="1">
      <alignment horizontal="center" vertical="top" wrapText="1"/>
    </xf>
    <xf numFmtId="4" fontId="19" fillId="0" borderId="22" xfId="44" applyFill="1" applyBorder="1">
      <alignment horizontal="center" vertical="center"/>
    </xf>
    <xf numFmtId="0" fontId="29" fillId="0" borderId="16" xfId="0" applyFont="1" applyBorder="1" applyAlignment="1">
      <alignment vertical="top" wrapText="1"/>
    </xf>
    <xf numFmtId="0" fontId="30" fillId="0" borderId="16" xfId="0" applyFont="1" applyBorder="1" applyAlignment="1">
      <alignment vertical="top" wrapText="1"/>
    </xf>
    <xf numFmtId="0" fontId="31" fillId="0" borderId="23" xfId="42" applyFont="1" applyFill="1" applyBorder="1" applyAlignment="1">
      <alignment horizontal="center" vertical="center" wrapText="1"/>
    </xf>
    <xf numFmtId="0" fontId="22" fillId="0" borderId="10" xfId="42" applyFill="1"/>
    <xf numFmtId="4" fontId="19" fillId="0" borderId="12" xfId="44" applyFill="1">
      <alignment horizontal="center" vertical="center"/>
    </xf>
    <xf numFmtId="0" fontId="0" fillId="0" borderId="18" xfId="42" applyFont="1" applyFill="1" applyBorder="1"/>
    <xf numFmtId="0" fontId="0" fillId="0" borderId="16" xfId="42" applyFont="1" applyFill="1" applyBorder="1"/>
    <xf numFmtId="3" fontId="0" fillId="0" borderId="16" xfId="42" applyNumberFormat="1" applyFont="1" applyFill="1" applyBorder="1"/>
    <xf numFmtId="2" fontId="0" fillId="0" borderId="16" xfId="42" applyNumberFormat="1" applyFont="1" applyFill="1" applyBorder="1"/>
    <xf numFmtId="4" fontId="18" fillId="0" borderId="16" xfId="51" applyNumberFormat="1" applyFont="1" applyFill="1" applyBorder="1" applyAlignment="1">
      <alignment horizontal="right" vertical="center"/>
    </xf>
    <xf numFmtId="4" fontId="19" fillId="0" borderId="32" xfId="49" applyNumberFormat="1" applyFont="1" applyFill="1" applyBorder="1" applyAlignment="1">
      <alignment horizontal="center" vertical="center"/>
    </xf>
    <xf numFmtId="4" fontId="19" fillId="0" borderId="33" xfId="49" applyNumberFormat="1" applyFont="1" applyFill="1" applyBorder="1" applyAlignment="1">
      <alignment horizontal="center" vertical="center"/>
    </xf>
    <xf numFmtId="4" fontId="19" fillId="0" borderId="34" xfId="49" applyNumberFormat="1" applyFont="1" applyFill="1" applyBorder="1" applyAlignment="1">
      <alignment horizontal="center" vertical="center"/>
    </xf>
    <xf numFmtId="0" fontId="20" fillId="0" borderId="10" xfId="46" applyFill="1">
      <alignment horizontal="center"/>
    </xf>
    <xf numFmtId="0" fontId="23" fillId="0" borderId="10" xfId="45" applyFont="1" applyFill="1">
      <alignment horizontal="center" vertical="center"/>
    </xf>
    <xf numFmtId="0" fontId="20" fillId="0" borderId="10" xfId="45" applyFill="1">
      <alignment horizontal="center" vertical="center"/>
    </xf>
    <xf numFmtId="0" fontId="24" fillId="0" borderId="10" xfId="45" applyFont="1" applyFill="1">
      <alignment horizontal="center" vertical="center"/>
    </xf>
    <xf numFmtId="0" fontId="21" fillId="0" borderId="26" xfId="42" applyFont="1" applyFill="1" applyBorder="1" applyAlignment="1">
      <alignment horizontal="center" wrapText="1"/>
    </xf>
    <xf numFmtId="0" fontId="21" fillId="0" borderId="27" xfId="42" applyFont="1" applyFill="1" applyBorder="1" applyAlignment="1">
      <alignment horizontal="center" wrapText="1"/>
    </xf>
    <xf numFmtId="0" fontId="21" fillId="0" borderId="28" xfId="42" applyFont="1" applyFill="1" applyBorder="1" applyAlignment="1">
      <alignment horizontal="center" wrapText="1"/>
    </xf>
    <xf numFmtId="0" fontId="21" fillId="0" borderId="29" xfId="42" applyFont="1" applyFill="1" applyBorder="1" applyAlignment="1">
      <alignment horizontal="center" wrapText="1"/>
    </xf>
    <xf numFmtId="0" fontId="21" fillId="0" borderId="30" xfId="42" applyFont="1" applyFill="1" applyBorder="1" applyAlignment="1">
      <alignment horizontal="center" wrapText="1"/>
    </xf>
    <xf numFmtId="0" fontId="21" fillId="0" borderId="31" xfId="42" applyFont="1" applyFill="1" applyBorder="1" applyAlignment="1">
      <alignment horizontal="center" wrapText="1"/>
    </xf>
    <xf numFmtId="0" fontId="23" fillId="0" borderId="24" xfId="46" applyFont="1" applyFill="1" applyBorder="1" applyAlignment="1">
      <alignment horizontal="center"/>
    </xf>
    <xf numFmtId="0" fontId="23" fillId="0" borderId="25" xfId="46" applyFont="1" applyFill="1" applyBorder="1" applyAlignment="1">
      <alignment horizontal="center"/>
    </xf>
    <xf numFmtId="0" fontId="23" fillId="0" borderId="13" xfId="46" applyFont="1" applyFill="1" applyBorder="1" applyAlignment="1">
      <alignment horizontal="center"/>
    </xf>
    <xf numFmtId="0" fontId="33" fillId="0" borderId="24" xfId="0" applyFont="1" applyBorder="1" applyAlignment="1"/>
    <xf numFmtId="0" fontId="33" fillId="0" borderId="25" xfId="0" applyFont="1" applyBorder="1" applyAlignment="1"/>
    <xf numFmtId="0" fontId="33" fillId="0" borderId="13" xfId="0" applyFont="1" applyBorder="1" applyAlignment="1"/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ckgrnd_900" xfId="42"/>
    <cellStyle name="Calculation" xfId="11" builtinId="22" customBuiltin="1"/>
    <cellStyle name="Check Cell" xfId="13" builtinId="23" customBuiltin="1"/>
    <cellStyle name="cntr_arm10_Bord_900" xfId="43"/>
    <cellStyle name="cntr_arm10_BordGrey_900" xfId="44"/>
    <cellStyle name="cntr_arm10bld_900" xfId="45"/>
    <cellStyle name="cntrBtm_arm10bld_900" xfId="46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eft_arm10_BordWW_900" xfId="47"/>
    <cellStyle name="left_arm10_GrBordWW_900" xfId="48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gt_arm10_BordGrey_900" xfId="49"/>
    <cellStyle name="rgt_arm14_bld_900" xfId="50"/>
    <cellStyle name="rgt_arm14_Money_900" xfId="51"/>
    <cellStyle name="Title" xfId="1" builtinId="15" customBuiltin="1"/>
    <cellStyle name="Total" xfId="17" builtinId="25" customBuiltin="1"/>
    <cellStyle name="Warning Text" xfId="14" builtinId="11" customBuiltin="1"/>
    <cellStyle name="Обычный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4"/>
  <sheetViews>
    <sheetView tabSelected="1" zoomScaleSheetLayoutView="100" workbookViewId="0">
      <selection activeCell="M258" sqref="M258"/>
    </sheetView>
  </sheetViews>
  <sheetFormatPr defaultRowHeight="15" customHeight="1"/>
  <cols>
    <col min="1" max="1" width="7.5703125" style="1" customWidth="1"/>
    <col min="2" max="2" width="47.5703125" style="1" customWidth="1"/>
    <col min="3" max="3" width="7.140625" style="1" customWidth="1"/>
    <col min="4" max="7" width="19" style="1" hidden="1" customWidth="1"/>
    <col min="8" max="8" width="12.42578125" style="1" customWidth="1"/>
    <col min="9" max="9" width="16" style="1" hidden="1" customWidth="1"/>
    <col min="10" max="10" width="19" style="1" hidden="1" customWidth="1"/>
    <col min="11" max="11" width="12.5703125" style="1" customWidth="1"/>
    <col min="12" max="12" width="12.7109375" style="1" customWidth="1"/>
    <col min="13" max="14" width="19" style="1" customWidth="1"/>
    <col min="15" max="16384" width="9.140625" style="1"/>
  </cols>
  <sheetData>
    <row r="1" spans="1:13" ht="27" customHeight="1">
      <c r="A1" s="46" t="s">
        <v>299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36"/>
    </row>
    <row r="2" spans="1:13" s="25" customFormat="1" ht="13.5" customHeight="1">
      <c r="A2" s="26"/>
      <c r="B2" s="26"/>
      <c r="C2" s="26"/>
      <c r="D2" s="26"/>
      <c r="E2" s="26"/>
      <c r="F2" s="26"/>
      <c r="G2" s="26"/>
      <c r="H2" s="56" t="s">
        <v>298</v>
      </c>
      <c r="I2" s="57"/>
      <c r="J2" s="57"/>
      <c r="K2" s="58"/>
      <c r="L2" s="26"/>
      <c r="M2" s="36"/>
    </row>
    <row r="3" spans="1:13" ht="15" customHeight="1">
      <c r="A3" s="47" t="s">
        <v>288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36"/>
    </row>
    <row r="4" spans="1:13" ht="21.75" customHeight="1">
      <c r="A4" s="49" t="s">
        <v>300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9.7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36"/>
    </row>
    <row r="6" spans="1:13" ht="21" customHeight="1">
      <c r="A6" s="27"/>
      <c r="B6" s="50" t="s">
        <v>297</v>
      </c>
      <c r="C6" s="51"/>
      <c r="D6" s="51"/>
      <c r="E6" s="51"/>
      <c r="F6" s="51"/>
      <c r="G6" s="51"/>
      <c r="H6" s="51"/>
      <c r="I6" s="51"/>
      <c r="J6" s="51"/>
      <c r="K6" s="51"/>
      <c r="L6" s="52"/>
      <c r="M6" s="27"/>
    </row>
    <row r="7" spans="1:13" ht="19.5" customHeight="1">
      <c r="A7" s="36"/>
      <c r="B7" s="53"/>
      <c r="C7" s="54"/>
      <c r="D7" s="54"/>
      <c r="E7" s="54"/>
      <c r="F7" s="54"/>
      <c r="G7" s="54"/>
      <c r="H7" s="54"/>
      <c r="I7" s="54"/>
      <c r="J7" s="54"/>
      <c r="K7" s="54"/>
      <c r="L7" s="55"/>
      <c r="M7" s="36"/>
    </row>
    <row r="8" spans="1:13" ht="15" customHeight="1">
      <c r="A8" s="36"/>
      <c r="B8" s="36"/>
      <c r="C8" s="28"/>
      <c r="D8" s="28"/>
      <c r="E8" s="28"/>
      <c r="F8" s="28"/>
      <c r="G8" s="28"/>
      <c r="H8" s="28"/>
      <c r="I8" s="28"/>
      <c r="J8" s="28"/>
      <c r="K8" s="28"/>
      <c r="L8" s="28" t="s">
        <v>289</v>
      </c>
      <c r="M8" s="28"/>
    </row>
    <row r="9" spans="1:13" ht="15" customHeight="1">
      <c r="A9" s="2"/>
      <c r="B9" s="2" t="s">
        <v>7</v>
      </c>
      <c r="C9" s="43" t="s">
        <v>301</v>
      </c>
      <c r="D9" s="44"/>
      <c r="E9" s="44"/>
      <c r="F9" s="44"/>
      <c r="G9" s="44"/>
      <c r="H9" s="44"/>
      <c r="I9" s="44"/>
      <c r="J9" s="44"/>
      <c r="K9" s="44"/>
      <c r="L9" s="45"/>
    </row>
    <row r="10" spans="1:13" ht="23.25" customHeight="1">
      <c r="A10" s="3" t="s">
        <v>8</v>
      </c>
      <c r="B10" s="4"/>
      <c r="C10" s="3"/>
      <c r="D10" s="3" t="s">
        <v>9</v>
      </c>
      <c r="E10" s="3" t="s">
        <v>10</v>
      </c>
      <c r="F10" s="3"/>
      <c r="G10" s="3" t="s">
        <v>11</v>
      </c>
      <c r="H10" s="3" t="s">
        <v>1</v>
      </c>
      <c r="I10" s="3"/>
      <c r="J10" s="3" t="s">
        <v>12</v>
      </c>
      <c r="K10" s="2" t="s">
        <v>1</v>
      </c>
      <c r="L10" s="2"/>
    </row>
    <row r="11" spans="1:13" ht="20.100000000000001" customHeight="1">
      <c r="A11" s="3" t="s">
        <v>0</v>
      </c>
      <c r="B11" s="3" t="s">
        <v>13</v>
      </c>
      <c r="C11" s="3" t="s">
        <v>0</v>
      </c>
      <c r="D11" s="3"/>
      <c r="E11" s="3" t="s">
        <v>1</v>
      </c>
      <c r="F11" s="3" t="s">
        <v>14</v>
      </c>
      <c r="G11" s="3"/>
      <c r="H11" s="3" t="s">
        <v>2</v>
      </c>
      <c r="I11" s="3" t="s">
        <v>14</v>
      </c>
      <c r="J11" s="3"/>
      <c r="K11" s="2" t="s">
        <v>4</v>
      </c>
      <c r="L11" s="2" t="s">
        <v>15</v>
      </c>
    </row>
    <row r="12" spans="1:13" ht="1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11">
        <v>12</v>
      </c>
    </row>
    <row r="13" spans="1:13" ht="32.25" customHeight="1">
      <c r="A13" s="6">
        <v>4000</v>
      </c>
      <c r="B13" s="7" t="s">
        <v>16</v>
      </c>
      <c r="C13" s="6"/>
      <c r="D13" s="8">
        <f t="shared" ref="D13:K13" si="0">SUM(D15,D168,D206)</f>
        <v>1983589480</v>
      </c>
      <c r="E13" s="8">
        <f t="shared" si="0"/>
        <v>1744560000</v>
      </c>
      <c r="F13" s="8">
        <f t="shared" si="0"/>
        <v>239029480</v>
      </c>
      <c r="G13" s="8">
        <f t="shared" si="0"/>
        <v>2172229957.3000002</v>
      </c>
      <c r="H13" s="9">
        <f t="shared" si="0"/>
        <v>1756560000.3</v>
      </c>
      <c r="I13" s="9">
        <f t="shared" si="0"/>
        <v>565669957</v>
      </c>
      <c r="J13" s="9" t="e">
        <f t="shared" si="0"/>
        <v>#DIV/0!</v>
      </c>
      <c r="K13" s="12">
        <f t="shared" si="0"/>
        <v>1550611926.2</v>
      </c>
      <c r="L13" s="42">
        <f>K13*100/H13</f>
        <v>88.275488792593109</v>
      </c>
      <c r="M13" s="14"/>
    </row>
    <row r="14" spans="1:13" ht="12.75" customHeight="1">
      <c r="A14" s="6"/>
      <c r="B14" s="7" t="s">
        <v>17</v>
      </c>
      <c r="C14" s="6"/>
      <c r="D14" s="6"/>
      <c r="E14" s="6"/>
      <c r="F14" s="6"/>
      <c r="G14" s="6"/>
      <c r="H14" s="10"/>
      <c r="I14" s="10"/>
      <c r="J14" s="10"/>
      <c r="K14" s="15"/>
      <c r="L14" s="13"/>
      <c r="M14" s="14"/>
    </row>
    <row r="15" spans="1:13" ht="39.950000000000003" customHeight="1">
      <c r="A15" s="6">
        <v>4050</v>
      </c>
      <c r="B15" s="7" t="s">
        <v>18</v>
      </c>
      <c r="C15" s="6" t="s">
        <v>19</v>
      </c>
      <c r="D15" s="8">
        <f t="shared" ref="D15:K15" si="1">SUM(D17,D30,D73,D88,D98,D124,D139)</f>
        <v>1744560000</v>
      </c>
      <c r="E15" s="8">
        <f t="shared" si="1"/>
        <v>1744560000</v>
      </c>
      <c r="F15" s="8">
        <f t="shared" si="1"/>
        <v>0</v>
      </c>
      <c r="G15" s="8">
        <f t="shared" si="1"/>
        <v>1606560000.3</v>
      </c>
      <c r="H15" s="9">
        <f t="shared" si="1"/>
        <v>1756560000.3</v>
      </c>
      <c r="I15" s="9">
        <f t="shared" si="1"/>
        <v>0</v>
      </c>
      <c r="J15" s="9" t="e">
        <f t="shared" si="1"/>
        <v>#DIV/0!</v>
      </c>
      <c r="K15" s="12">
        <f t="shared" si="1"/>
        <v>1550611926.2</v>
      </c>
      <c r="L15" s="13">
        <f>K15*100/H15</f>
        <v>88.275488792593109</v>
      </c>
      <c r="M15" s="14"/>
    </row>
    <row r="16" spans="1:13" ht="14.25" customHeight="1">
      <c r="A16" s="6"/>
      <c r="B16" s="7" t="s">
        <v>17</v>
      </c>
      <c r="C16" s="6"/>
      <c r="D16" s="6"/>
      <c r="E16" s="6"/>
      <c r="F16" s="6"/>
      <c r="G16" s="6"/>
      <c r="H16" s="10"/>
      <c r="I16" s="10"/>
      <c r="J16" s="10"/>
      <c r="K16" s="15"/>
      <c r="L16" s="13"/>
      <c r="M16" s="14"/>
    </row>
    <row r="17" spans="1:13" ht="33.75" customHeight="1">
      <c r="A17" s="6">
        <v>4100</v>
      </c>
      <c r="B17" s="7" t="s">
        <v>20</v>
      </c>
      <c r="C17" s="6" t="s">
        <v>19</v>
      </c>
      <c r="D17" s="8">
        <f>SUM(D19,D24,D27)</f>
        <v>492442917.60000002</v>
      </c>
      <c r="E17" s="8">
        <f>SUM(E19,E24,E27)</f>
        <v>492442917.60000002</v>
      </c>
      <c r="F17" s="8" t="s">
        <v>3</v>
      </c>
      <c r="G17" s="8">
        <f>SUM(G19,G24,G27)</f>
        <v>508830000</v>
      </c>
      <c r="H17" s="9">
        <f>SUM(H19,H24,H27)</f>
        <v>508830000</v>
      </c>
      <c r="I17" s="9" t="s">
        <v>3</v>
      </c>
      <c r="J17" s="9">
        <f>SUM(J19,J24,J27)</f>
        <v>495492317.14594114</v>
      </c>
      <c r="K17" s="12">
        <f>SUM(K19,K24,K27)</f>
        <v>495492124.80000001</v>
      </c>
      <c r="L17" s="13">
        <f>K17*100/H17</f>
        <v>97.378716820942159</v>
      </c>
      <c r="M17" s="14"/>
    </row>
    <row r="18" spans="1:13" ht="19.5" customHeight="1">
      <c r="A18" s="6"/>
      <c r="B18" s="7" t="s">
        <v>17</v>
      </c>
      <c r="C18" s="6"/>
      <c r="D18" s="6"/>
      <c r="E18" s="6"/>
      <c r="F18" s="6"/>
      <c r="G18" s="6"/>
      <c r="H18" s="10"/>
      <c r="I18" s="10"/>
      <c r="J18" s="10"/>
      <c r="K18" s="15"/>
      <c r="L18" s="13"/>
      <c r="M18" s="14"/>
    </row>
    <row r="19" spans="1:13" ht="27.75" customHeight="1">
      <c r="A19" s="6">
        <v>4110</v>
      </c>
      <c r="B19" s="7" t="s">
        <v>21</v>
      </c>
      <c r="C19" s="6" t="s">
        <v>19</v>
      </c>
      <c r="D19" s="8">
        <f>SUM(D21:D23)</f>
        <v>492442917.60000002</v>
      </c>
      <c r="E19" s="8">
        <f>SUM(E21:E23)</f>
        <v>492442917.60000002</v>
      </c>
      <c r="F19" s="8" t="s">
        <v>3</v>
      </c>
      <c r="G19" s="8">
        <f>SUM(G21:G23)</f>
        <v>508830000</v>
      </c>
      <c r="H19" s="9">
        <f>SUM(H21:H23)</f>
        <v>508830000</v>
      </c>
      <c r="I19" s="9" t="s">
        <v>3</v>
      </c>
      <c r="J19" s="9">
        <f>SUM(J21:J23)</f>
        <v>495492317.14594114</v>
      </c>
      <c r="K19" s="12">
        <f>SUM(K21:K23)</f>
        <v>495492124.80000001</v>
      </c>
      <c r="L19" s="13">
        <f>K19*100/H19</f>
        <v>97.378716820942159</v>
      </c>
      <c r="M19" s="14"/>
    </row>
    <row r="20" spans="1:13" ht="17.25" customHeight="1">
      <c r="A20" s="6"/>
      <c r="B20" s="7" t="s">
        <v>6</v>
      </c>
      <c r="C20" s="6"/>
      <c r="D20" s="6"/>
      <c r="E20" s="6"/>
      <c r="F20" s="6"/>
      <c r="G20" s="6"/>
      <c r="H20" s="10"/>
      <c r="I20" s="10"/>
      <c r="J20" s="10"/>
      <c r="K20" s="15"/>
      <c r="L20" s="13"/>
      <c r="M20" s="14"/>
    </row>
    <row r="21" spans="1:13" ht="23.25" customHeight="1">
      <c r="A21" s="6">
        <v>4111</v>
      </c>
      <c r="B21" s="7" t="s">
        <v>22</v>
      </c>
      <c r="C21" s="6" t="s">
        <v>23</v>
      </c>
      <c r="D21" s="8">
        <f>SUM(E21,F21)</f>
        <v>477661181</v>
      </c>
      <c r="E21" s="8">
        <v>477661181</v>
      </c>
      <c r="F21" s="8" t="s">
        <v>3</v>
      </c>
      <c r="G21" s="8">
        <f>SUM(H21,I21)</f>
        <v>481030000</v>
      </c>
      <c r="H21" s="9">
        <v>481030000</v>
      </c>
      <c r="I21" s="9" t="s">
        <v>3</v>
      </c>
      <c r="J21" s="9">
        <f>SUM(K21,L21)</f>
        <v>469132454.32663178</v>
      </c>
      <c r="K21" s="12">
        <v>469132356.80000001</v>
      </c>
      <c r="L21" s="13">
        <f>K21*100/H21</f>
        <v>97.526631769328318</v>
      </c>
      <c r="M21" s="14"/>
    </row>
    <row r="22" spans="1:13" ht="27.75" customHeight="1">
      <c r="A22" s="6">
        <v>4112</v>
      </c>
      <c r="B22" s="7" t="s">
        <v>24</v>
      </c>
      <c r="C22" s="6" t="s">
        <v>25</v>
      </c>
      <c r="D22" s="8">
        <f>SUM(E22,F22)</f>
        <v>14781736.6</v>
      </c>
      <c r="E22" s="8">
        <v>14781736.6</v>
      </c>
      <c r="F22" s="8" t="s">
        <v>3</v>
      </c>
      <c r="G22" s="8">
        <f>SUM(H22,I22)</f>
        <v>27800000</v>
      </c>
      <c r="H22" s="9">
        <v>27800000</v>
      </c>
      <c r="I22" s="9" t="s">
        <v>3</v>
      </c>
      <c r="J22" s="9">
        <f>SUM(K22,L22)</f>
        <v>26359862.819309354</v>
      </c>
      <c r="K22" s="12">
        <v>26359768</v>
      </c>
      <c r="L22" s="13">
        <f>K22*100/H22</f>
        <v>94.81930935251799</v>
      </c>
      <c r="M22" s="14"/>
    </row>
    <row r="23" spans="1:13" ht="39.75" hidden="1" customHeight="1">
      <c r="A23" s="6">
        <v>4114</v>
      </c>
      <c r="B23" s="7" t="s">
        <v>26</v>
      </c>
      <c r="C23" s="6" t="s">
        <v>27</v>
      </c>
      <c r="D23" s="8">
        <f>SUM(E23,F23)</f>
        <v>0</v>
      </c>
      <c r="E23" s="8">
        <v>0</v>
      </c>
      <c r="F23" s="8" t="s">
        <v>3</v>
      </c>
      <c r="G23" s="8">
        <f>SUM(H23,I23)</f>
        <v>0</v>
      </c>
      <c r="H23" s="9">
        <v>0</v>
      </c>
      <c r="I23" s="9" t="s">
        <v>3</v>
      </c>
      <c r="J23" s="9">
        <f>SUM(K23,L23)</f>
        <v>0</v>
      </c>
      <c r="K23" s="12">
        <v>0</v>
      </c>
      <c r="L23" s="13"/>
      <c r="M23" s="14"/>
    </row>
    <row r="24" spans="1:13" ht="39.75" hidden="1" customHeight="1">
      <c r="A24" s="6">
        <v>4120</v>
      </c>
      <c r="B24" s="7" t="s">
        <v>28</v>
      </c>
      <c r="C24" s="6" t="s">
        <v>19</v>
      </c>
      <c r="D24" s="8">
        <f>SUM(D26)</f>
        <v>0</v>
      </c>
      <c r="E24" s="8">
        <f>SUM(E26)</f>
        <v>0</v>
      </c>
      <c r="F24" s="8" t="s">
        <v>3</v>
      </c>
      <c r="G24" s="8">
        <f>SUM(G26)</f>
        <v>0</v>
      </c>
      <c r="H24" s="9">
        <f>SUM(H26)</f>
        <v>0</v>
      </c>
      <c r="I24" s="9" t="s">
        <v>3</v>
      </c>
      <c r="J24" s="9">
        <f>SUM(J26)</f>
        <v>0</v>
      </c>
      <c r="K24" s="12">
        <f>SUM(K26)</f>
        <v>0</v>
      </c>
      <c r="L24" s="13"/>
      <c r="M24" s="14"/>
    </row>
    <row r="25" spans="1:13" ht="39.75" hidden="1" customHeight="1">
      <c r="A25" s="6"/>
      <c r="B25" s="7" t="s">
        <v>6</v>
      </c>
      <c r="C25" s="6"/>
      <c r="D25" s="6"/>
      <c r="E25" s="6"/>
      <c r="F25" s="6"/>
      <c r="G25" s="6"/>
      <c r="H25" s="10"/>
      <c r="I25" s="10"/>
      <c r="J25" s="10"/>
      <c r="K25" s="15"/>
      <c r="L25" s="13"/>
      <c r="M25" s="14"/>
    </row>
    <row r="26" spans="1:13" ht="39.75" hidden="1" customHeight="1">
      <c r="A26" s="6">
        <v>4121</v>
      </c>
      <c r="B26" s="7" t="s">
        <v>29</v>
      </c>
      <c r="C26" s="6" t="s">
        <v>30</v>
      </c>
      <c r="D26" s="8">
        <f>SUM(E26,F26)</f>
        <v>0</v>
      </c>
      <c r="E26" s="8">
        <v>0</v>
      </c>
      <c r="F26" s="8" t="s">
        <v>3</v>
      </c>
      <c r="G26" s="8">
        <f>SUM(H26,I26)</f>
        <v>0</v>
      </c>
      <c r="H26" s="9">
        <v>0</v>
      </c>
      <c r="I26" s="9" t="s">
        <v>3</v>
      </c>
      <c r="J26" s="9">
        <f>SUM(K26,L26)</f>
        <v>0</v>
      </c>
      <c r="K26" s="12">
        <v>0</v>
      </c>
      <c r="L26" s="13"/>
      <c r="M26" s="14"/>
    </row>
    <row r="27" spans="1:13" ht="39.75" hidden="1" customHeight="1">
      <c r="A27" s="6">
        <v>4130</v>
      </c>
      <c r="B27" s="7" t="s">
        <v>31</v>
      </c>
      <c r="C27" s="6" t="s">
        <v>19</v>
      </c>
      <c r="D27" s="8">
        <f>SUM(D29)</f>
        <v>0</v>
      </c>
      <c r="E27" s="8">
        <f>SUM(E29)</f>
        <v>0</v>
      </c>
      <c r="F27" s="8" t="s">
        <v>3</v>
      </c>
      <c r="G27" s="8">
        <f>SUM(G29)</f>
        <v>0</v>
      </c>
      <c r="H27" s="9">
        <f>SUM(H29)</f>
        <v>0</v>
      </c>
      <c r="I27" s="9" t="s">
        <v>3</v>
      </c>
      <c r="J27" s="9">
        <f>SUM(J29)</f>
        <v>0</v>
      </c>
      <c r="K27" s="12">
        <f>SUM(K29)</f>
        <v>0</v>
      </c>
      <c r="L27" s="13"/>
      <c r="M27" s="14"/>
    </row>
    <row r="28" spans="1:13" ht="39.75" hidden="1" customHeight="1">
      <c r="A28" s="6"/>
      <c r="B28" s="7" t="s">
        <v>6</v>
      </c>
      <c r="C28" s="6"/>
      <c r="D28" s="6"/>
      <c r="E28" s="6"/>
      <c r="F28" s="6"/>
      <c r="G28" s="6"/>
      <c r="H28" s="10"/>
      <c r="I28" s="10"/>
      <c r="J28" s="10"/>
      <c r="K28" s="15"/>
      <c r="L28" s="13"/>
      <c r="M28" s="14"/>
    </row>
    <row r="29" spans="1:13" ht="39.75" hidden="1" customHeight="1">
      <c r="A29" s="6">
        <v>4131</v>
      </c>
      <c r="B29" s="7" t="s">
        <v>32</v>
      </c>
      <c r="C29" s="6" t="s">
        <v>33</v>
      </c>
      <c r="D29" s="8">
        <f>SUM(E29,F29)</f>
        <v>0</v>
      </c>
      <c r="E29" s="8">
        <v>0</v>
      </c>
      <c r="F29" s="8" t="s">
        <v>3</v>
      </c>
      <c r="G29" s="8">
        <f>SUM(H29,I29)</f>
        <v>0</v>
      </c>
      <c r="H29" s="9">
        <v>0</v>
      </c>
      <c r="I29" s="9" t="s">
        <v>3</v>
      </c>
      <c r="J29" s="9">
        <f>SUM(K29,L29)</f>
        <v>0</v>
      </c>
      <c r="K29" s="12">
        <v>0</v>
      </c>
      <c r="L29" s="13"/>
      <c r="M29" s="14"/>
    </row>
    <row r="30" spans="1:13" ht="39.950000000000003" customHeight="1">
      <c r="A30" s="6">
        <v>4200</v>
      </c>
      <c r="B30" s="7" t="s">
        <v>34</v>
      </c>
      <c r="C30" s="6" t="s">
        <v>19</v>
      </c>
      <c r="D30" s="8">
        <f>SUM(D32,D41,D46,D56,D59,D63)</f>
        <v>342980635.40000004</v>
      </c>
      <c r="E30" s="8">
        <f>SUM(E32,E41,E46,E56,E59,E63)</f>
        <v>342980635.40000004</v>
      </c>
      <c r="F30" s="8" t="s">
        <v>3</v>
      </c>
      <c r="G30" s="8">
        <f>SUM(G32,G41,G46,G56,G59,G63)</f>
        <v>361588837.30000001</v>
      </c>
      <c r="H30" s="9">
        <f>SUM(H32,H41,H46,H56,H59,H63)</f>
        <v>361588837.30000001</v>
      </c>
      <c r="I30" s="9" t="s">
        <v>3</v>
      </c>
      <c r="J30" s="9" t="e">
        <f>SUM(J32,J41,J46,J56,J59,J63)</f>
        <v>#DIV/0!</v>
      </c>
      <c r="K30" s="12">
        <f>SUM(K32,K41,K46,K56,K59,K63)</f>
        <v>308754004.39999998</v>
      </c>
      <c r="L30" s="13">
        <f>K30*100/H30</f>
        <v>85.388146023942525</v>
      </c>
      <c r="M30" s="14"/>
    </row>
    <row r="31" spans="1:13" ht="19.5" customHeight="1">
      <c r="A31" s="6"/>
      <c r="B31" s="7" t="s">
        <v>17</v>
      </c>
      <c r="C31" s="6"/>
      <c r="D31" s="6"/>
      <c r="E31" s="6"/>
      <c r="F31" s="6"/>
      <c r="G31" s="6"/>
      <c r="H31" s="10"/>
      <c r="I31" s="10"/>
      <c r="J31" s="10"/>
      <c r="K31" s="15"/>
      <c r="L31" s="13"/>
      <c r="M31" s="14"/>
    </row>
    <row r="32" spans="1:13" ht="39.950000000000003" customHeight="1">
      <c r="A32" s="6">
        <v>4210</v>
      </c>
      <c r="B32" s="7" t="s">
        <v>35</v>
      </c>
      <c r="C32" s="6" t="s">
        <v>19</v>
      </c>
      <c r="D32" s="8">
        <f>SUM(D34:D40)</f>
        <v>176581650.80000001</v>
      </c>
      <c r="E32" s="8">
        <f>SUM(E34:E40)</f>
        <v>176581650.80000001</v>
      </c>
      <c r="F32" s="8" t="s">
        <v>3</v>
      </c>
      <c r="G32" s="8">
        <f>SUM(G34:G40)</f>
        <v>207823247</v>
      </c>
      <c r="H32" s="9">
        <f>SUM(H34:H40)</f>
        <v>207823247</v>
      </c>
      <c r="I32" s="9" t="s">
        <v>3</v>
      </c>
      <c r="J32" s="9">
        <f>SUM(J34:J40)</f>
        <v>187823149.44948125</v>
      </c>
      <c r="K32" s="12">
        <f>SUM(K34:K40)</f>
        <v>187822651.5</v>
      </c>
      <c r="L32" s="13">
        <f>K32*100/H32</f>
        <v>90.376150989499266</v>
      </c>
      <c r="M32" s="14"/>
    </row>
    <row r="33" spans="1:13" ht="20.25" customHeight="1">
      <c r="A33" s="6"/>
      <c r="B33" s="7" t="s">
        <v>6</v>
      </c>
      <c r="C33" s="6"/>
      <c r="D33" s="6"/>
      <c r="E33" s="6"/>
      <c r="F33" s="6"/>
      <c r="G33" s="6"/>
      <c r="H33" s="10"/>
      <c r="I33" s="10"/>
      <c r="J33" s="10"/>
      <c r="K33" s="15"/>
      <c r="L33" s="13"/>
      <c r="M33" s="14"/>
    </row>
    <row r="34" spans="1:13" ht="24.75" customHeight="1">
      <c r="A34" s="6">
        <v>4211</v>
      </c>
      <c r="B34" s="7" t="s">
        <v>36</v>
      </c>
      <c r="C34" s="6" t="s">
        <v>37</v>
      </c>
      <c r="D34" s="8">
        <f t="shared" ref="D34:D40" si="2">SUM(E34,F34)</f>
        <v>8100</v>
      </c>
      <c r="E34" s="8">
        <v>8100</v>
      </c>
      <c r="F34" s="8" t="s">
        <v>3</v>
      </c>
      <c r="G34" s="8">
        <f t="shared" ref="G34:G40" si="3">SUM(H34,I34)</f>
        <v>8100</v>
      </c>
      <c r="H34" s="9">
        <v>8100</v>
      </c>
      <c r="I34" s="9" t="s">
        <v>3</v>
      </c>
      <c r="J34" s="9">
        <f t="shared" ref="J34:J40" si="4">SUM(K34,L34)</f>
        <v>8200</v>
      </c>
      <c r="K34" s="12">
        <v>8100</v>
      </c>
      <c r="L34" s="13">
        <f t="shared" ref="L34:L39" si="5">K34*100/H34</f>
        <v>100</v>
      </c>
      <c r="M34" s="14"/>
    </row>
    <row r="35" spans="1:13" ht="23.25" customHeight="1">
      <c r="A35" s="6">
        <v>4212</v>
      </c>
      <c r="B35" s="7" t="s">
        <v>38</v>
      </c>
      <c r="C35" s="6" t="s">
        <v>39</v>
      </c>
      <c r="D35" s="8">
        <f t="shared" si="2"/>
        <v>77319851.700000003</v>
      </c>
      <c r="E35" s="8">
        <v>77319851.700000003</v>
      </c>
      <c r="F35" s="8" t="s">
        <v>3</v>
      </c>
      <c r="G35" s="8">
        <f t="shared" si="3"/>
        <v>89910000</v>
      </c>
      <c r="H35" s="9">
        <v>89910000</v>
      </c>
      <c r="I35" s="9" t="s">
        <v>3</v>
      </c>
      <c r="J35" s="9">
        <f t="shared" si="4"/>
        <v>76684978.690727845</v>
      </c>
      <c r="K35" s="12">
        <v>76684893.400000006</v>
      </c>
      <c r="L35" s="13">
        <f t="shared" si="5"/>
        <v>85.290727838950076</v>
      </c>
      <c r="M35" s="14"/>
    </row>
    <row r="36" spans="1:13" ht="22.5" customHeight="1">
      <c r="A36" s="6">
        <v>4213</v>
      </c>
      <c r="B36" s="7" t="s">
        <v>40</v>
      </c>
      <c r="C36" s="6" t="s">
        <v>41</v>
      </c>
      <c r="D36" s="8">
        <f t="shared" si="2"/>
        <v>73448514.900000006</v>
      </c>
      <c r="E36" s="8">
        <v>73448514.900000006</v>
      </c>
      <c r="F36" s="8" t="s">
        <v>3</v>
      </c>
      <c r="G36" s="8">
        <f t="shared" si="3"/>
        <v>87391147</v>
      </c>
      <c r="H36" s="9">
        <v>87391147</v>
      </c>
      <c r="I36" s="9" t="s">
        <v>3</v>
      </c>
      <c r="J36" s="9">
        <f t="shared" si="4"/>
        <v>86201263.238326132</v>
      </c>
      <c r="K36" s="12">
        <v>86201164.599999994</v>
      </c>
      <c r="L36" s="13">
        <f t="shared" si="5"/>
        <v>98.638326145324541</v>
      </c>
      <c r="M36" s="14"/>
    </row>
    <row r="37" spans="1:13" ht="18.75" customHeight="1">
      <c r="A37" s="6">
        <v>4214</v>
      </c>
      <c r="B37" s="7" t="s">
        <v>42</v>
      </c>
      <c r="C37" s="6" t="s">
        <v>43</v>
      </c>
      <c r="D37" s="8">
        <f t="shared" si="2"/>
        <v>7160184.2000000002</v>
      </c>
      <c r="E37" s="8">
        <v>7160184.2000000002</v>
      </c>
      <c r="F37" s="8" t="s">
        <v>3</v>
      </c>
      <c r="G37" s="8">
        <f t="shared" si="3"/>
        <v>5762000</v>
      </c>
      <c r="H37" s="9">
        <v>5762000</v>
      </c>
      <c r="I37" s="9" t="s">
        <v>3</v>
      </c>
      <c r="J37" s="9">
        <f t="shared" si="4"/>
        <v>3393587.3949757027</v>
      </c>
      <c r="K37" s="12">
        <v>3393528.5</v>
      </c>
      <c r="L37" s="13">
        <f t="shared" si="5"/>
        <v>58.894975702880942</v>
      </c>
      <c r="M37" s="14"/>
    </row>
    <row r="38" spans="1:13" ht="22.5" customHeight="1">
      <c r="A38" s="6">
        <v>4215</v>
      </c>
      <c r="B38" s="7" t="s">
        <v>44</v>
      </c>
      <c r="C38" s="6" t="s">
        <v>45</v>
      </c>
      <c r="D38" s="8">
        <f t="shared" si="2"/>
        <v>1175000</v>
      </c>
      <c r="E38" s="8">
        <v>1175000</v>
      </c>
      <c r="F38" s="8" t="s">
        <v>3</v>
      </c>
      <c r="G38" s="8">
        <f t="shared" si="3"/>
        <v>1142000</v>
      </c>
      <c r="H38" s="9">
        <v>1142000</v>
      </c>
      <c r="I38" s="9" t="s">
        <v>3</v>
      </c>
      <c r="J38" s="9">
        <f t="shared" si="4"/>
        <v>767067.16287215415</v>
      </c>
      <c r="K38" s="12">
        <v>767000</v>
      </c>
      <c r="L38" s="13">
        <f t="shared" si="5"/>
        <v>67.16287215411559</v>
      </c>
      <c r="M38" s="14"/>
    </row>
    <row r="39" spans="1:13" ht="18.75" customHeight="1">
      <c r="A39" s="6">
        <v>4216</v>
      </c>
      <c r="B39" s="7" t="s">
        <v>46</v>
      </c>
      <c r="C39" s="6" t="s">
        <v>47</v>
      </c>
      <c r="D39" s="8">
        <f t="shared" si="2"/>
        <v>17470000</v>
      </c>
      <c r="E39" s="8">
        <v>17470000</v>
      </c>
      <c r="F39" s="8" t="s">
        <v>3</v>
      </c>
      <c r="G39" s="8">
        <f t="shared" si="3"/>
        <v>23610000</v>
      </c>
      <c r="H39" s="9">
        <v>23610000</v>
      </c>
      <c r="I39" s="9" t="s">
        <v>3</v>
      </c>
      <c r="J39" s="9">
        <f t="shared" si="4"/>
        <v>20768052.962579414</v>
      </c>
      <c r="K39" s="12">
        <v>20767965</v>
      </c>
      <c r="L39" s="13">
        <f t="shared" si="5"/>
        <v>87.962579415501907</v>
      </c>
      <c r="M39" s="14"/>
    </row>
    <row r="40" spans="1:13" ht="22.5" customHeight="1">
      <c r="A40" s="6">
        <v>4217</v>
      </c>
      <c r="B40" s="7" t="s">
        <v>48</v>
      </c>
      <c r="C40" s="6" t="s">
        <v>49</v>
      </c>
      <c r="D40" s="8">
        <f t="shared" si="2"/>
        <v>0</v>
      </c>
      <c r="E40" s="8">
        <v>0</v>
      </c>
      <c r="F40" s="8" t="s">
        <v>3</v>
      </c>
      <c r="G40" s="8">
        <f t="shared" si="3"/>
        <v>0</v>
      </c>
      <c r="H40" s="9">
        <v>0</v>
      </c>
      <c r="I40" s="9" t="s">
        <v>3</v>
      </c>
      <c r="J40" s="9">
        <f t="shared" si="4"/>
        <v>0</v>
      </c>
      <c r="K40" s="12">
        <v>0</v>
      </c>
      <c r="L40" s="13"/>
      <c r="M40" s="14"/>
    </row>
    <row r="41" spans="1:13" ht="31.5" customHeight="1">
      <c r="A41" s="6">
        <v>4220</v>
      </c>
      <c r="B41" s="7" t="s">
        <v>50</v>
      </c>
      <c r="C41" s="6" t="s">
        <v>19</v>
      </c>
      <c r="D41" s="8">
        <f>SUM(D43:D45)</f>
        <v>1110000</v>
      </c>
      <c r="E41" s="8">
        <f>SUM(E43:E45)</f>
        <v>1110000</v>
      </c>
      <c r="F41" s="8" t="s">
        <v>3</v>
      </c>
      <c r="G41" s="8">
        <f>SUM(G43:G45)</f>
        <v>1110000</v>
      </c>
      <c r="H41" s="9">
        <f>SUM(H43:H45)</f>
        <v>1110000</v>
      </c>
      <c r="I41" s="9" t="s">
        <v>3</v>
      </c>
      <c r="J41" s="9" t="e">
        <f>SUM(J43:J45)</f>
        <v>#DIV/0!</v>
      </c>
      <c r="K41" s="12">
        <f>SUM(K43:K45)</f>
        <v>210900</v>
      </c>
      <c r="L41" s="13">
        <f>K41*100/H41</f>
        <v>19</v>
      </c>
      <c r="M41" s="14"/>
    </row>
    <row r="42" spans="1:13" ht="15.75" customHeight="1">
      <c r="A42" s="6"/>
      <c r="B42" s="7" t="s">
        <v>6</v>
      </c>
      <c r="C42" s="6"/>
      <c r="D42" s="6"/>
      <c r="E42" s="6"/>
      <c r="F42" s="6"/>
      <c r="G42" s="6"/>
      <c r="H42" s="10"/>
      <c r="I42" s="10"/>
      <c r="J42" s="10"/>
      <c r="K42" s="15"/>
      <c r="L42" s="13"/>
      <c r="M42" s="14"/>
    </row>
    <row r="43" spans="1:13" ht="17.25" customHeight="1">
      <c r="A43" s="6">
        <v>4221</v>
      </c>
      <c r="B43" s="7" t="s">
        <v>51</v>
      </c>
      <c r="C43" s="6" t="s">
        <v>52</v>
      </c>
      <c r="D43" s="8">
        <f>SUM(E43,F43)</f>
        <v>1110000</v>
      </c>
      <c r="E43" s="8">
        <v>1110000</v>
      </c>
      <c r="F43" s="8" t="s">
        <v>3</v>
      </c>
      <c r="G43" s="8">
        <f>SUM(H43,I43)</f>
        <v>1110000</v>
      </c>
      <c r="H43" s="9">
        <v>1110000</v>
      </c>
      <c r="I43" s="9" t="s">
        <v>3</v>
      </c>
      <c r="J43" s="9">
        <f>SUM(K43,L43)</f>
        <v>210919</v>
      </c>
      <c r="K43" s="12">
        <v>210900</v>
      </c>
      <c r="L43" s="13">
        <f>K43*100/H43</f>
        <v>19</v>
      </c>
      <c r="M43" s="14"/>
    </row>
    <row r="44" spans="1:13" ht="2.25" hidden="1" customHeight="1">
      <c r="A44" s="6">
        <v>4222</v>
      </c>
      <c r="B44" s="7" t="s">
        <v>53</v>
      </c>
      <c r="C44" s="6" t="s">
        <v>54</v>
      </c>
      <c r="D44" s="8">
        <f>SUM(E44,F44)</f>
        <v>0</v>
      </c>
      <c r="E44" s="8">
        <v>0</v>
      </c>
      <c r="F44" s="8" t="s">
        <v>3</v>
      </c>
      <c r="G44" s="8">
        <f>SUM(H44,I44)</f>
        <v>0</v>
      </c>
      <c r="H44" s="9">
        <v>0</v>
      </c>
      <c r="I44" s="9" t="s">
        <v>3</v>
      </c>
      <c r="J44" s="9" t="e">
        <f>SUM(K44,L44)</f>
        <v>#DIV/0!</v>
      </c>
      <c r="K44" s="12">
        <v>0</v>
      </c>
      <c r="L44" s="13" t="e">
        <f>K44*100/H44</f>
        <v>#DIV/0!</v>
      </c>
      <c r="M44" s="14"/>
    </row>
    <row r="45" spans="1:13" ht="39.75" hidden="1" customHeight="1">
      <c r="A45" s="6">
        <v>4223</v>
      </c>
      <c r="B45" s="7" t="s">
        <v>55</v>
      </c>
      <c r="C45" s="6" t="s">
        <v>56</v>
      </c>
      <c r="D45" s="8">
        <f>SUM(E45,F45)</f>
        <v>0</v>
      </c>
      <c r="E45" s="8">
        <v>0</v>
      </c>
      <c r="F45" s="8" t="s">
        <v>3</v>
      </c>
      <c r="G45" s="8">
        <f>SUM(H45,I45)</f>
        <v>0</v>
      </c>
      <c r="H45" s="9">
        <v>0</v>
      </c>
      <c r="I45" s="9" t="s">
        <v>3</v>
      </c>
      <c r="J45" s="9" t="e">
        <f>SUM(K45,L45)</f>
        <v>#DIV/0!</v>
      </c>
      <c r="K45" s="12">
        <v>0</v>
      </c>
      <c r="L45" s="13" t="e">
        <f>K45*100/H45</f>
        <v>#DIV/0!</v>
      </c>
      <c r="M45" s="14"/>
    </row>
    <row r="46" spans="1:13" ht="27" customHeight="1">
      <c r="A46" s="6">
        <v>4230</v>
      </c>
      <c r="B46" s="7" t="s">
        <v>57</v>
      </c>
      <c r="C46" s="6" t="s">
        <v>3</v>
      </c>
      <c r="D46" s="8">
        <f>SUM(D48:D55)</f>
        <v>29470300</v>
      </c>
      <c r="E46" s="8">
        <f>SUM(E48:E55)</f>
        <v>29470300</v>
      </c>
      <c r="F46" s="8" t="s">
        <v>3</v>
      </c>
      <c r="G46" s="8">
        <f>SUM(G48:G55)</f>
        <v>27817900</v>
      </c>
      <c r="H46" s="9">
        <f>SUM(H48:H55)</f>
        <v>27817900</v>
      </c>
      <c r="I46" s="9" t="s">
        <v>3</v>
      </c>
      <c r="J46" s="9">
        <f>SUM(J48:J55)</f>
        <v>15411943.793849273</v>
      </c>
      <c r="K46" s="12">
        <f>SUM(K48:K55)</f>
        <v>15411795.5</v>
      </c>
      <c r="L46" s="13">
        <f>K46*100/H46</f>
        <v>55.402440514920251</v>
      </c>
      <c r="M46" s="14"/>
    </row>
    <row r="47" spans="1:13" ht="19.5" customHeight="1">
      <c r="A47" s="6"/>
      <c r="B47" s="7" t="s">
        <v>6</v>
      </c>
      <c r="C47" s="6"/>
      <c r="D47" s="6"/>
      <c r="E47" s="6"/>
      <c r="F47" s="6"/>
      <c r="G47" s="6"/>
      <c r="H47" s="10"/>
      <c r="I47" s="10"/>
      <c r="J47" s="10"/>
      <c r="K47" s="15"/>
      <c r="L47" s="13"/>
      <c r="M47" s="14"/>
    </row>
    <row r="48" spans="1:13" ht="21" customHeight="1">
      <c r="A48" s="6">
        <v>4231</v>
      </c>
      <c r="B48" s="7" t="s">
        <v>58</v>
      </c>
      <c r="C48" s="6" t="s">
        <v>59</v>
      </c>
      <c r="D48" s="8">
        <f t="shared" ref="D48:D55" si="6">SUM(E48,F48)</f>
        <v>0</v>
      </c>
      <c r="E48" s="8">
        <v>0</v>
      </c>
      <c r="F48" s="8" t="s">
        <v>3</v>
      </c>
      <c r="G48" s="8">
        <f t="shared" ref="G48:G55" si="7">SUM(H48,I48)</f>
        <v>0</v>
      </c>
      <c r="H48" s="9">
        <v>0</v>
      </c>
      <c r="I48" s="9" t="s">
        <v>3</v>
      </c>
      <c r="J48" s="9">
        <f t="shared" ref="J48:J55" si="8">SUM(K48,L48)</f>
        <v>0</v>
      </c>
      <c r="K48" s="12">
        <v>0</v>
      </c>
      <c r="L48" s="13"/>
      <c r="M48" s="14"/>
    </row>
    <row r="49" spans="1:13" ht="21.75" customHeight="1">
      <c r="A49" s="6">
        <v>4232</v>
      </c>
      <c r="B49" s="7" t="s">
        <v>60</v>
      </c>
      <c r="C49" s="6" t="s">
        <v>61</v>
      </c>
      <c r="D49" s="8">
        <f t="shared" si="6"/>
        <v>3907000</v>
      </c>
      <c r="E49" s="8">
        <v>3907000</v>
      </c>
      <c r="F49" s="8" t="s">
        <v>3</v>
      </c>
      <c r="G49" s="8">
        <f t="shared" si="7"/>
        <v>3907000</v>
      </c>
      <c r="H49" s="9">
        <v>3907000</v>
      </c>
      <c r="I49" s="9" t="s">
        <v>3</v>
      </c>
      <c r="J49" s="9">
        <f t="shared" si="8"/>
        <v>2293358.6972101359</v>
      </c>
      <c r="K49" s="12">
        <v>2293300</v>
      </c>
      <c r="L49" s="13">
        <f>K49*100/H49</f>
        <v>58.697210135653954</v>
      </c>
      <c r="M49" s="14"/>
    </row>
    <row r="50" spans="1:13" ht="24.75" customHeight="1">
      <c r="A50" s="6">
        <v>4233</v>
      </c>
      <c r="B50" s="7" t="s">
        <v>62</v>
      </c>
      <c r="C50" s="6" t="s">
        <v>63</v>
      </c>
      <c r="D50" s="8">
        <f t="shared" si="6"/>
        <v>0</v>
      </c>
      <c r="E50" s="8">
        <v>0</v>
      </c>
      <c r="F50" s="8" t="s">
        <v>3</v>
      </c>
      <c r="G50" s="8">
        <f t="shared" si="7"/>
        <v>0</v>
      </c>
      <c r="H50" s="9">
        <v>0</v>
      </c>
      <c r="I50" s="9" t="s">
        <v>3</v>
      </c>
      <c r="J50" s="9">
        <f t="shared" si="8"/>
        <v>0</v>
      </c>
      <c r="K50" s="12">
        <v>0</v>
      </c>
      <c r="L50" s="13"/>
      <c r="M50" s="14"/>
    </row>
    <row r="51" spans="1:13" ht="21" customHeight="1">
      <c r="A51" s="6">
        <v>4234</v>
      </c>
      <c r="B51" s="7" t="s">
        <v>64</v>
      </c>
      <c r="C51" s="6" t="s">
        <v>65</v>
      </c>
      <c r="D51" s="8">
        <f t="shared" si="6"/>
        <v>1494900</v>
      </c>
      <c r="E51" s="8">
        <v>1494900</v>
      </c>
      <c r="F51" s="8" t="s">
        <v>3</v>
      </c>
      <c r="G51" s="8">
        <f t="shared" si="7"/>
        <v>1536000</v>
      </c>
      <c r="H51" s="9">
        <v>1536000</v>
      </c>
      <c r="I51" s="9" t="s">
        <v>3</v>
      </c>
      <c r="J51" s="9">
        <f t="shared" si="8"/>
        <v>510733.24869791669</v>
      </c>
      <c r="K51" s="12">
        <v>510700</v>
      </c>
      <c r="L51" s="13">
        <f>K51*100/H51</f>
        <v>33.248697916666664</v>
      </c>
      <c r="M51" s="14"/>
    </row>
    <row r="52" spans="1:13" ht="0.75" customHeight="1">
      <c r="A52" s="6">
        <v>4235</v>
      </c>
      <c r="B52" s="7" t="s">
        <v>66</v>
      </c>
      <c r="C52" s="6" t="s">
        <v>67</v>
      </c>
      <c r="D52" s="8">
        <f t="shared" si="6"/>
        <v>0</v>
      </c>
      <c r="E52" s="8">
        <v>0</v>
      </c>
      <c r="F52" s="8" t="s">
        <v>3</v>
      </c>
      <c r="G52" s="8">
        <f t="shared" si="7"/>
        <v>0</v>
      </c>
      <c r="H52" s="9">
        <v>0</v>
      </c>
      <c r="I52" s="9" t="s">
        <v>3</v>
      </c>
      <c r="J52" s="9">
        <f t="shared" si="8"/>
        <v>0</v>
      </c>
      <c r="K52" s="12">
        <v>0</v>
      </c>
      <c r="L52" s="13"/>
      <c r="M52" s="14"/>
    </row>
    <row r="53" spans="1:13" ht="39.75" hidden="1" customHeight="1">
      <c r="A53" s="6">
        <v>4236</v>
      </c>
      <c r="B53" s="7" t="s">
        <v>68</v>
      </c>
      <c r="C53" s="6" t="s">
        <v>69</v>
      </c>
      <c r="D53" s="8">
        <f t="shared" si="6"/>
        <v>0</v>
      </c>
      <c r="E53" s="8">
        <v>0</v>
      </c>
      <c r="F53" s="8" t="s">
        <v>3</v>
      </c>
      <c r="G53" s="8">
        <f t="shared" si="7"/>
        <v>0</v>
      </c>
      <c r="H53" s="9">
        <v>0</v>
      </c>
      <c r="I53" s="9" t="s">
        <v>3</v>
      </c>
      <c r="J53" s="9">
        <f t="shared" si="8"/>
        <v>0</v>
      </c>
      <c r="K53" s="12">
        <v>0</v>
      </c>
      <c r="L53" s="13"/>
      <c r="M53" s="14"/>
    </row>
    <row r="54" spans="1:13" ht="39.75" hidden="1" customHeight="1">
      <c r="A54" s="6">
        <v>4237</v>
      </c>
      <c r="B54" s="7" t="s">
        <v>70</v>
      </c>
      <c r="C54" s="6" t="s">
        <v>71</v>
      </c>
      <c r="D54" s="8">
        <f t="shared" si="6"/>
        <v>0</v>
      </c>
      <c r="E54" s="8">
        <v>0</v>
      </c>
      <c r="F54" s="8" t="s">
        <v>3</v>
      </c>
      <c r="G54" s="8">
        <f t="shared" si="7"/>
        <v>0</v>
      </c>
      <c r="H54" s="9">
        <v>0</v>
      </c>
      <c r="I54" s="9" t="s">
        <v>3</v>
      </c>
      <c r="J54" s="9">
        <f t="shared" si="8"/>
        <v>0</v>
      </c>
      <c r="K54" s="12">
        <v>0</v>
      </c>
      <c r="L54" s="13"/>
      <c r="M54" s="14"/>
    </row>
    <row r="55" spans="1:13" ht="25.5" customHeight="1">
      <c r="A55" s="6">
        <v>4238</v>
      </c>
      <c r="B55" s="7" t="s">
        <v>72</v>
      </c>
      <c r="C55" s="6" t="s">
        <v>73</v>
      </c>
      <c r="D55" s="8">
        <f t="shared" si="6"/>
        <v>24068400</v>
      </c>
      <c r="E55" s="8">
        <v>24068400</v>
      </c>
      <c r="F55" s="8" t="s">
        <v>3</v>
      </c>
      <c r="G55" s="8">
        <f t="shared" si="7"/>
        <v>22374900</v>
      </c>
      <c r="H55" s="9">
        <v>22374900</v>
      </c>
      <c r="I55" s="9" t="s">
        <v>3</v>
      </c>
      <c r="J55" s="9">
        <f t="shared" si="8"/>
        <v>12607851.84794122</v>
      </c>
      <c r="K55" s="12">
        <v>12607795.5</v>
      </c>
      <c r="L55" s="13">
        <f>K55*100/H55</f>
        <v>56.347941219849027</v>
      </c>
      <c r="M55" s="14"/>
    </row>
    <row r="56" spans="1:13" ht="29.25" customHeight="1">
      <c r="A56" s="6">
        <v>4240</v>
      </c>
      <c r="B56" s="7" t="s">
        <v>74</v>
      </c>
      <c r="C56" s="6" t="s">
        <v>19</v>
      </c>
      <c r="D56" s="8">
        <f>SUM(D58)</f>
        <v>17285000</v>
      </c>
      <c r="E56" s="8">
        <f>SUM(E58)</f>
        <v>17285000</v>
      </c>
      <c r="F56" s="8" t="s">
        <v>3</v>
      </c>
      <c r="G56" s="8">
        <f>SUM(G58)</f>
        <v>5069690</v>
      </c>
      <c r="H56" s="9">
        <f>SUM(H58)</f>
        <v>5069690</v>
      </c>
      <c r="I56" s="9" t="s">
        <v>3</v>
      </c>
      <c r="J56" s="9">
        <f>SUM(J58)</f>
        <v>3407323.7083796049</v>
      </c>
      <c r="K56" s="12">
        <f>SUM(K58)</f>
        <v>3407256.5</v>
      </c>
      <c r="L56" s="13">
        <f>K56*100/H56</f>
        <v>67.208379605064607</v>
      </c>
      <c r="M56" s="14"/>
    </row>
    <row r="57" spans="1:13" ht="17.25" customHeight="1">
      <c r="A57" s="6"/>
      <c r="B57" s="7" t="s">
        <v>6</v>
      </c>
      <c r="C57" s="6"/>
      <c r="D57" s="6"/>
      <c r="E57" s="6"/>
      <c r="F57" s="6"/>
      <c r="G57" s="6"/>
      <c r="H57" s="10"/>
      <c r="I57" s="10"/>
      <c r="J57" s="10"/>
      <c r="K57" s="15"/>
      <c r="L57" s="13"/>
      <c r="M57" s="14"/>
    </row>
    <row r="58" spans="1:13" ht="17.25" customHeight="1">
      <c r="A58" s="6">
        <v>4241</v>
      </c>
      <c r="B58" s="7" t="s">
        <v>75</v>
      </c>
      <c r="C58" s="6" t="s">
        <v>76</v>
      </c>
      <c r="D58" s="8">
        <f>SUM(E58,F58)</f>
        <v>17285000</v>
      </c>
      <c r="E58" s="8">
        <v>17285000</v>
      </c>
      <c r="F58" s="8" t="s">
        <v>3</v>
      </c>
      <c r="G58" s="8">
        <f>SUM(H58,I58)</f>
        <v>5069690</v>
      </c>
      <c r="H58" s="9">
        <v>5069690</v>
      </c>
      <c r="I58" s="9" t="s">
        <v>3</v>
      </c>
      <c r="J58" s="9">
        <f>SUM(K58,L58)</f>
        <v>3407323.7083796049</v>
      </c>
      <c r="K58" s="12">
        <v>3407256.5</v>
      </c>
      <c r="L58" s="13">
        <f>K58*100/H58</f>
        <v>67.208379605064607</v>
      </c>
      <c r="M58" s="14"/>
    </row>
    <row r="59" spans="1:13" ht="33" customHeight="1">
      <c r="A59" s="6">
        <v>4250</v>
      </c>
      <c r="B59" s="7" t="s">
        <v>77</v>
      </c>
      <c r="C59" s="6" t="s">
        <v>19</v>
      </c>
      <c r="D59" s="8">
        <f>SUM(D61:D62)</f>
        <v>57217500</v>
      </c>
      <c r="E59" s="8">
        <f>SUM(E61:E62)</f>
        <v>57217500</v>
      </c>
      <c r="F59" s="8" t="s">
        <v>3</v>
      </c>
      <c r="G59" s="8">
        <f>SUM(G61:G62)</f>
        <v>62070000</v>
      </c>
      <c r="H59" s="9">
        <f>SUM(H61:H62)</f>
        <v>62070000</v>
      </c>
      <c r="I59" s="9" t="s">
        <v>3</v>
      </c>
      <c r="J59" s="9">
        <f>SUM(J61:J62)</f>
        <v>52306630.165444002</v>
      </c>
      <c r="K59" s="12">
        <f>SUM(K61:K62)</f>
        <v>52306472.600000001</v>
      </c>
      <c r="L59" s="13">
        <f>K59*100/H59</f>
        <v>84.270134686644113</v>
      </c>
      <c r="M59" s="14"/>
    </row>
    <row r="60" spans="1:13" ht="13.5" customHeight="1">
      <c r="A60" s="6"/>
      <c r="B60" s="7" t="s">
        <v>6</v>
      </c>
      <c r="C60" s="6"/>
      <c r="D60" s="6"/>
      <c r="E60" s="6"/>
      <c r="F60" s="6"/>
      <c r="G60" s="6"/>
      <c r="H60" s="10"/>
      <c r="I60" s="10"/>
      <c r="J60" s="10"/>
      <c r="K60" s="15"/>
      <c r="L60" s="13"/>
      <c r="M60" s="14"/>
    </row>
    <row r="61" spans="1:13" ht="39.950000000000003" customHeight="1">
      <c r="A61" s="6">
        <v>4251</v>
      </c>
      <c r="B61" s="7" t="s">
        <v>78</v>
      </c>
      <c r="C61" s="6" t="s">
        <v>79</v>
      </c>
      <c r="D61" s="8">
        <f>SUM(E61,F61)</f>
        <v>43417500</v>
      </c>
      <c r="E61" s="8">
        <v>43417500</v>
      </c>
      <c r="F61" s="8" t="s">
        <v>3</v>
      </c>
      <c r="G61" s="8">
        <f>SUM(H61,I61)</f>
        <v>49270000</v>
      </c>
      <c r="H61" s="9">
        <v>49270000</v>
      </c>
      <c r="I61" s="9" t="s">
        <v>3</v>
      </c>
      <c r="J61" s="9">
        <f>SUM(K61,L61)</f>
        <v>43417800.7220065</v>
      </c>
      <c r="K61" s="12">
        <v>43417712.600000001</v>
      </c>
      <c r="L61" s="13">
        <f>K61*100/H61</f>
        <v>88.122006494824433</v>
      </c>
      <c r="M61" s="14"/>
    </row>
    <row r="62" spans="1:13" ht="39.950000000000003" customHeight="1">
      <c r="A62" s="6">
        <v>4252</v>
      </c>
      <c r="B62" s="7" t="s">
        <v>80</v>
      </c>
      <c r="C62" s="6" t="s">
        <v>81</v>
      </c>
      <c r="D62" s="8">
        <f>SUM(E62,F62)</f>
        <v>13800000</v>
      </c>
      <c r="E62" s="8">
        <v>13800000</v>
      </c>
      <c r="F62" s="8" t="s">
        <v>3</v>
      </c>
      <c r="G62" s="8">
        <f>SUM(H62,I62)</f>
        <v>12800000</v>
      </c>
      <c r="H62" s="9">
        <v>12800000</v>
      </c>
      <c r="I62" s="9" t="s">
        <v>3</v>
      </c>
      <c r="J62" s="9">
        <f>SUM(K62,L62)</f>
        <v>8888829.4434374999</v>
      </c>
      <c r="K62" s="12">
        <v>8888760</v>
      </c>
      <c r="L62" s="13">
        <f>K62*100/H62</f>
        <v>69.443437500000002</v>
      </c>
      <c r="M62" s="14"/>
    </row>
    <row r="63" spans="1:13" ht="36.75" customHeight="1">
      <c r="A63" s="6">
        <v>4260</v>
      </c>
      <c r="B63" s="7" t="s">
        <v>82</v>
      </c>
      <c r="C63" s="6" t="s">
        <v>19</v>
      </c>
      <c r="D63" s="8">
        <f>SUM(D65:D72)</f>
        <v>61316184.600000001</v>
      </c>
      <c r="E63" s="8">
        <f>SUM(E65:E72)</f>
        <v>61316184.600000001</v>
      </c>
      <c r="F63" s="8" t="s">
        <v>3</v>
      </c>
      <c r="G63" s="8">
        <f>SUM(G65:G72)</f>
        <v>57698000.299999997</v>
      </c>
      <c r="H63" s="9">
        <f>SUM(H65:H72)</f>
        <v>57698000.299999997</v>
      </c>
      <c r="I63" s="9" t="s">
        <v>3</v>
      </c>
      <c r="J63" s="9" t="e">
        <f>SUM(J65:J72)</f>
        <v>#DIV/0!</v>
      </c>
      <c r="K63" s="12">
        <f>SUM(K65:K72)</f>
        <v>49594928.299999997</v>
      </c>
      <c r="L63" s="13">
        <f>K63*100/H63</f>
        <v>85.956060941682239</v>
      </c>
      <c r="M63" s="14"/>
    </row>
    <row r="64" spans="1:13" ht="39.75" hidden="1" customHeight="1">
      <c r="A64" s="6"/>
      <c r="B64" s="7" t="s">
        <v>6</v>
      </c>
      <c r="C64" s="6"/>
      <c r="D64" s="6"/>
      <c r="E64" s="6"/>
      <c r="F64" s="6"/>
      <c r="G64" s="6"/>
      <c r="H64" s="10"/>
      <c r="I64" s="10"/>
      <c r="J64" s="10"/>
      <c r="K64" s="15"/>
      <c r="L64" s="13"/>
      <c r="M64" s="14"/>
    </row>
    <row r="65" spans="1:13" ht="27" customHeight="1">
      <c r="A65" s="6">
        <v>4261</v>
      </c>
      <c r="B65" s="7" t="s">
        <v>83</v>
      </c>
      <c r="C65" s="6" t="s">
        <v>84</v>
      </c>
      <c r="D65" s="8">
        <f t="shared" ref="D65:D72" si="9">SUM(E65,F65)</f>
        <v>4570000</v>
      </c>
      <c r="E65" s="8">
        <v>4570000</v>
      </c>
      <c r="F65" s="8" t="s">
        <v>3</v>
      </c>
      <c r="G65" s="8">
        <f t="shared" ref="G65:G72" si="10">SUM(H65,I65)</f>
        <v>4570000</v>
      </c>
      <c r="H65" s="9">
        <v>4570000</v>
      </c>
      <c r="I65" s="9" t="s">
        <v>3</v>
      </c>
      <c r="J65" s="9">
        <f t="shared" ref="J65:J72" si="11">SUM(K65,L65)</f>
        <v>4303534.1671772432</v>
      </c>
      <c r="K65" s="12">
        <v>4303440</v>
      </c>
      <c r="L65" s="13">
        <f>K65*100/H65</f>
        <v>94.1671772428884</v>
      </c>
      <c r="M65" s="14"/>
    </row>
    <row r="66" spans="1:13" ht="20.25" customHeight="1">
      <c r="A66" s="6">
        <v>4262</v>
      </c>
      <c r="B66" s="7" t="s">
        <v>85</v>
      </c>
      <c r="C66" s="6" t="s">
        <v>86</v>
      </c>
      <c r="D66" s="8">
        <f t="shared" si="9"/>
        <v>554800</v>
      </c>
      <c r="E66" s="8">
        <v>554800</v>
      </c>
      <c r="F66" s="8" t="s">
        <v>3</v>
      </c>
      <c r="G66" s="8">
        <f t="shared" si="10"/>
        <v>554800</v>
      </c>
      <c r="H66" s="9">
        <v>554800</v>
      </c>
      <c r="I66" s="9" t="s">
        <v>3</v>
      </c>
      <c r="J66" s="9">
        <f t="shared" si="11"/>
        <v>554900</v>
      </c>
      <c r="K66" s="12">
        <v>554800</v>
      </c>
      <c r="L66" s="13">
        <f>K66*100/H66</f>
        <v>100</v>
      </c>
      <c r="M66" s="14"/>
    </row>
    <row r="67" spans="1:13" ht="14.25" customHeight="1">
      <c r="A67" s="6">
        <v>4263</v>
      </c>
      <c r="B67" s="7" t="s">
        <v>87</v>
      </c>
      <c r="C67" s="6" t="s">
        <v>88</v>
      </c>
      <c r="D67" s="8">
        <f t="shared" si="9"/>
        <v>0</v>
      </c>
      <c r="E67" s="8">
        <v>0</v>
      </c>
      <c r="F67" s="8" t="s">
        <v>3</v>
      </c>
      <c r="G67" s="8">
        <f t="shared" si="10"/>
        <v>0</v>
      </c>
      <c r="H67" s="9">
        <v>0</v>
      </c>
      <c r="I67" s="9" t="s">
        <v>3</v>
      </c>
      <c r="J67" s="9">
        <f t="shared" si="11"/>
        <v>0</v>
      </c>
      <c r="K67" s="12">
        <v>0</v>
      </c>
      <c r="L67" s="13"/>
      <c r="M67" s="14"/>
    </row>
    <row r="68" spans="1:13" ht="22.5" customHeight="1">
      <c r="A68" s="6">
        <v>4264</v>
      </c>
      <c r="B68" s="7" t="s">
        <v>89</v>
      </c>
      <c r="C68" s="6" t="s">
        <v>90</v>
      </c>
      <c r="D68" s="8">
        <f t="shared" si="9"/>
        <v>28431572.199999999</v>
      </c>
      <c r="E68" s="8">
        <v>28431572.199999999</v>
      </c>
      <c r="F68" s="8" t="s">
        <v>3</v>
      </c>
      <c r="G68" s="8">
        <f t="shared" si="10"/>
        <v>24900000</v>
      </c>
      <c r="H68" s="9">
        <v>24900000</v>
      </c>
      <c r="I68" s="9" t="s">
        <v>3</v>
      </c>
      <c r="J68" s="9">
        <f t="shared" si="11"/>
        <v>21939494.310065061</v>
      </c>
      <c r="K68" s="12">
        <v>21939406.199999999</v>
      </c>
      <c r="L68" s="13">
        <f>K68*100/H68</f>
        <v>88.11006506024097</v>
      </c>
      <c r="M68" s="14"/>
    </row>
    <row r="69" spans="1:13" ht="0.75" hidden="1" customHeight="1">
      <c r="A69" s="6">
        <v>4265</v>
      </c>
      <c r="B69" s="7" t="s">
        <v>91</v>
      </c>
      <c r="C69" s="6" t="s">
        <v>92</v>
      </c>
      <c r="D69" s="8">
        <f t="shared" si="9"/>
        <v>0</v>
      </c>
      <c r="E69" s="8">
        <v>0</v>
      </c>
      <c r="F69" s="8" t="s">
        <v>3</v>
      </c>
      <c r="G69" s="8">
        <f t="shared" si="10"/>
        <v>0</v>
      </c>
      <c r="H69" s="9">
        <v>0</v>
      </c>
      <c r="I69" s="9" t="s">
        <v>3</v>
      </c>
      <c r="J69" s="9">
        <f t="shared" si="11"/>
        <v>0</v>
      </c>
      <c r="K69" s="12">
        <v>0</v>
      </c>
      <c r="L69" s="13"/>
      <c r="M69" s="14"/>
    </row>
    <row r="70" spans="1:13" ht="39.75" hidden="1" customHeight="1">
      <c r="A70" s="6">
        <v>4266</v>
      </c>
      <c r="B70" s="7" t="s">
        <v>93</v>
      </c>
      <c r="C70" s="6" t="s">
        <v>94</v>
      </c>
      <c r="D70" s="8">
        <f t="shared" si="9"/>
        <v>0</v>
      </c>
      <c r="E70" s="8">
        <v>0</v>
      </c>
      <c r="F70" s="8" t="s">
        <v>3</v>
      </c>
      <c r="G70" s="8">
        <f t="shared" si="10"/>
        <v>0</v>
      </c>
      <c r="H70" s="9">
        <v>0</v>
      </c>
      <c r="I70" s="9" t="s">
        <v>3</v>
      </c>
      <c r="J70" s="9" t="e">
        <f t="shared" si="11"/>
        <v>#DIV/0!</v>
      </c>
      <c r="K70" s="12">
        <v>0</v>
      </c>
      <c r="L70" s="13" t="e">
        <f t="shared" ref="L70:L105" si="12">K70*100/H70</f>
        <v>#DIV/0!</v>
      </c>
      <c r="M70" s="14"/>
    </row>
    <row r="71" spans="1:13" ht="20.25" customHeight="1">
      <c r="A71" s="6">
        <v>4267</v>
      </c>
      <c r="B71" s="7" t="s">
        <v>95</v>
      </c>
      <c r="C71" s="6" t="s">
        <v>96</v>
      </c>
      <c r="D71" s="8">
        <f t="shared" si="9"/>
        <v>3030000</v>
      </c>
      <c r="E71" s="8">
        <v>3030000</v>
      </c>
      <c r="F71" s="8" t="s">
        <v>3</v>
      </c>
      <c r="G71" s="8">
        <f t="shared" si="10"/>
        <v>3030000</v>
      </c>
      <c r="H71" s="9">
        <v>3030000</v>
      </c>
      <c r="I71" s="9" t="s">
        <v>3</v>
      </c>
      <c r="J71" s="9">
        <f t="shared" si="11"/>
        <v>1729237.0686468647</v>
      </c>
      <c r="K71" s="12">
        <v>1729180</v>
      </c>
      <c r="L71" s="13">
        <f t="shared" si="12"/>
        <v>57.068646864686471</v>
      </c>
      <c r="M71" s="14"/>
    </row>
    <row r="72" spans="1:13" ht="21" customHeight="1">
      <c r="A72" s="6">
        <v>4268</v>
      </c>
      <c r="B72" s="7" t="s">
        <v>97</v>
      </c>
      <c r="C72" s="6" t="s">
        <v>98</v>
      </c>
      <c r="D72" s="8">
        <f t="shared" si="9"/>
        <v>24729812.399999999</v>
      </c>
      <c r="E72" s="8">
        <v>24729812.399999999</v>
      </c>
      <c r="F72" s="8" t="s">
        <v>3</v>
      </c>
      <c r="G72" s="8">
        <f t="shared" si="10"/>
        <v>24643200.300000001</v>
      </c>
      <c r="H72" s="9">
        <v>24643200.300000001</v>
      </c>
      <c r="I72" s="9" t="s">
        <v>3</v>
      </c>
      <c r="J72" s="9">
        <f t="shared" si="11"/>
        <v>21068187.592557151</v>
      </c>
      <c r="K72" s="12">
        <v>21068102.100000001</v>
      </c>
      <c r="L72" s="13">
        <f t="shared" si="12"/>
        <v>85.492557149730274</v>
      </c>
      <c r="M72" s="14"/>
    </row>
    <row r="73" spans="1:13" ht="39.75" hidden="1" customHeight="1">
      <c r="A73" s="6">
        <v>4300</v>
      </c>
      <c r="B73" s="7" t="s">
        <v>99</v>
      </c>
      <c r="C73" s="6" t="s">
        <v>19</v>
      </c>
      <c r="D73" s="8">
        <f>SUM(D75,D79,D83)</f>
        <v>0</v>
      </c>
      <c r="E73" s="8">
        <f>SUM(E75,E79,E83)</f>
        <v>0</v>
      </c>
      <c r="F73" s="8" t="s">
        <v>3</v>
      </c>
      <c r="G73" s="8">
        <f>SUM(G75,G79,G83)</f>
        <v>0</v>
      </c>
      <c r="H73" s="9">
        <f>SUM(H75,H79,H83)</f>
        <v>0</v>
      </c>
      <c r="I73" s="9" t="s">
        <v>3</v>
      </c>
      <c r="J73" s="9" t="e">
        <f>SUM(J75,J79,J83)</f>
        <v>#DIV/0!</v>
      </c>
      <c r="K73" s="12">
        <f>SUM(K75,K79,K83)</f>
        <v>0</v>
      </c>
      <c r="L73" s="13" t="e">
        <f t="shared" si="12"/>
        <v>#DIV/0!</v>
      </c>
      <c r="M73" s="14"/>
    </row>
    <row r="74" spans="1:13" ht="39.75" hidden="1" customHeight="1">
      <c r="A74" s="6"/>
      <c r="B74" s="7" t="s">
        <v>17</v>
      </c>
      <c r="C74" s="6"/>
      <c r="D74" s="6"/>
      <c r="E74" s="6"/>
      <c r="F74" s="6"/>
      <c r="G74" s="6"/>
      <c r="H74" s="10"/>
      <c r="I74" s="10"/>
      <c r="J74" s="10"/>
      <c r="K74" s="15"/>
      <c r="L74" s="13" t="e">
        <f t="shared" si="12"/>
        <v>#DIV/0!</v>
      </c>
      <c r="M74" s="14"/>
    </row>
    <row r="75" spans="1:13" ht="39.75" hidden="1" customHeight="1">
      <c r="A75" s="6">
        <v>4310</v>
      </c>
      <c r="B75" s="7" t="s">
        <v>100</v>
      </c>
      <c r="C75" s="6" t="s">
        <v>19</v>
      </c>
      <c r="D75" s="8">
        <f>SUM(D77:D78)</f>
        <v>0</v>
      </c>
      <c r="E75" s="8">
        <f>SUM(E77:E78)</f>
        <v>0</v>
      </c>
      <c r="F75" s="8" t="s">
        <v>3</v>
      </c>
      <c r="G75" s="8">
        <f>SUM(G77:G78)</f>
        <v>0</v>
      </c>
      <c r="H75" s="9">
        <f>SUM(H77:H78)</f>
        <v>0</v>
      </c>
      <c r="I75" s="9" t="s">
        <v>3</v>
      </c>
      <c r="J75" s="9" t="e">
        <f>SUM(J77:J78)</f>
        <v>#DIV/0!</v>
      </c>
      <c r="K75" s="12">
        <f>SUM(K77:K78)</f>
        <v>0</v>
      </c>
      <c r="L75" s="13" t="e">
        <f t="shared" si="12"/>
        <v>#DIV/0!</v>
      </c>
      <c r="M75" s="14"/>
    </row>
    <row r="76" spans="1:13" ht="39.75" hidden="1" customHeight="1">
      <c r="A76" s="6"/>
      <c r="B76" s="7" t="s">
        <v>6</v>
      </c>
      <c r="C76" s="6"/>
      <c r="D76" s="6"/>
      <c r="E76" s="6"/>
      <c r="F76" s="6"/>
      <c r="G76" s="6"/>
      <c r="H76" s="10"/>
      <c r="I76" s="10"/>
      <c r="J76" s="10"/>
      <c r="K76" s="15"/>
      <c r="L76" s="13" t="e">
        <f t="shared" si="12"/>
        <v>#DIV/0!</v>
      </c>
      <c r="M76" s="14"/>
    </row>
    <row r="77" spans="1:13" ht="39.75" hidden="1" customHeight="1">
      <c r="A77" s="6">
        <v>4311</v>
      </c>
      <c r="B77" s="7" t="s">
        <v>101</v>
      </c>
      <c r="C77" s="6" t="s">
        <v>102</v>
      </c>
      <c r="D77" s="8">
        <f>SUM(E77,F77)</f>
        <v>0</v>
      </c>
      <c r="E77" s="8">
        <v>0</v>
      </c>
      <c r="F77" s="8" t="s">
        <v>3</v>
      </c>
      <c r="G77" s="8">
        <f>SUM(H77,I77)</f>
        <v>0</v>
      </c>
      <c r="H77" s="9">
        <v>0</v>
      </c>
      <c r="I77" s="9" t="s">
        <v>3</v>
      </c>
      <c r="J77" s="9" t="e">
        <f>SUM(K77,L77)</f>
        <v>#DIV/0!</v>
      </c>
      <c r="K77" s="12">
        <v>0</v>
      </c>
      <c r="L77" s="13" t="e">
        <f t="shared" si="12"/>
        <v>#DIV/0!</v>
      </c>
      <c r="M77" s="14"/>
    </row>
    <row r="78" spans="1:13" ht="39.75" hidden="1" customHeight="1">
      <c r="A78" s="6">
        <v>4312</v>
      </c>
      <c r="B78" s="7" t="s">
        <v>103</v>
      </c>
      <c r="C78" s="6" t="s">
        <v>104</v>
      </c>
      <c r="D78" s="8">
        <f>SUM(E78,F78)</f>
        <v>0</v>
      </c>
      <c r="E78" s="8">
        <v>0</v>
      </c>
      <c r="F78" s="8" t="s">
        <v>3</v>
      </c>
      <c r="G78" s="8">
        <f>SUM(H78,I78)</f>
        <v>0</v>
      </c>
      <c r="H78" s="9">
        <v>0</v>
      </c>
      <c r="I78" s="9" t="s">
        <v>3</v>
      </c>
      <c r="J78" s="9" t="e">
        <f>SUM(K78,L78)</f>
        <v>#DIV/0!</v>
      </c>
      <c r="K78" s="12">
        <v>0</v>
      </c>
      <c r="L78" s="13" t="e">
        <f t="shared" si="12"/>
        <v>#DIV/0!</v>
      </c>
      <c r="M78" s="14"/>
    </row>
    <row r="79" spans="1:13" ht="39.75" hidden="1" customHeight="1">
      <c r="A79" s="6">
        <v>4320</v>
      </c>
      <c r="B79" s="7" t="s">
        <v>105</v>
      </c>
      <c r="C79" s="6" t="s">
        <v>19</v>
      </c>
      <c r="D79" s="8">
        <f>SUM(D81:D82)</f>
        <v>0</v>
      </c>
      <c r="E79" s="8">
        <f>SUM(E81:E82)</f>
        <v>0</v>
      </c>
      <c r="F79" s="8" t="s">
        <v>3</v>
      </c>
      <c r="G79" s="8">
        <f>SUM(G81:G82)</f>
        <v>0</v>
      </c>
      <c r="H79" s="9">
        <f>SUM(H81:H82)</f>
        <v>0</v>
      </c>
      <c r="I79" s="9" t="s">
        <v>3</v>
      </c>
      <c r="J79" s="9" t="e">
        <f>SUM(J81:J82)</f>
        <v>#DIV/0!</v>
      </c>
      <c r="K79" s="12">
        <f>SUM(K81:K82)</f>
        <v>0</v>
      </c>
      <c r="L79" s="13" t="e">
        <f t="shared" si="12"/>
        <v>#DIV/0!</v>
      </c>
      <c r="M79" s="14"/>
    </row>
    <row r="80" spans="1:13" ht="39.75" hidden="1" customHeight="1">
      <c r="A80" s="6"/>
      <c r="B80" s="7" t="s">
        <v>6</v>
      </c>
      <c r="C80" s="6"/>
      <c r="D80" s="6"/>
      <c r="E80" s="6"/>
      <c r="F80" s="6"/>
      <c r="G80" s="6"/>
      <c r="H80" s="10"/>
      <c r="I80" s="10"/>
      <c r="J80" s="10"/>
      <c r="K80" s="15"/>
      <c r="L80" s="13" t="e">
        <f t="shared" si="12"/>
        <v>#DIV/0!</v>
      </c>
      <c r="M80" s="14"/>
    </row>
    <row r="81" spans="1:13" ht="39.75" hidden="1" customHeight="1">
      <c r="A81" s="6">
        <v>4321</v>
      </c>
      <c r="B81" s="7" t="s">
        <v>106</v>
      </c>
      <c r="C81" s="6" t="s">
        <v>107</v>
      </c>
      <c r="D81" s="8">
        <f>SUM(E81,F81)</f>
        <v>0</v>
      </c>
      <c r="E81" s="8">
        <v>0</v>
      </c>
      <c r="F81" s="8" t="s">
        <v>3</v>
      </c>
      <c r="G81" s="8">
        <f>SUM(H81,I81)</f>
        <v>0</v>
      </c>
      <c r="H81" s="9">
        <v>0</v>
      </c>
      <c r="I81" s="9" t="s">
        <v>3</v>
      </c>
      <c r="J81" s="9" t="e">
        <f>SUM(K81,L81)</f>
        <v>#DIV/0!</v>
      </c>
      <c r="K81" s="12">
        <v>0</v>
      </c>
      <c r="L81" s="13" t="e">
        <f t="shared" si="12"/>
        <v>#DIV/0!</v>
      </c>
      <c r="M81" s="14"/>
    </row>
    <row r="82" spans="1:13" ht="0.75" hidden="1" customHeight="1">
      <c r="A82" s="6">
        <v>4322</v>
      </c>
      <c r="B82" s="7" t="s">
        <v>108</v>
      </c>
      <c r="C82" s="6" t="s">
        <v>109</v>
      </c>
      <c r="D82" s="8">
        <f>SUM(E82,F82)</f>
        <v>0</v>
      </c>
      <c r="E82" s="8">
        <v>0</v>
      </c>
      <c r="F82" s="8" t="s">
        <v>3</v>
      </c>
      <c r="G82" s="8">
        <f>SUM(H82,I82)</f>
        <v>0</v>
      </c>
      <c r="H82" s="9">
        <v>0</v>
      </c>
      <c r="I82" s="9" t="s">
        <v>3</v>
      </c>
      <c r="J82" s="9" t="e">
        <f>SUM(K82,L82)</f>
        <v>#DIV/0!</v>
      </c>
      <c r="K82" s="12">
        <v>0</v>
      </c>
      <c r="L82" s="13" t="e">
        <f t="shared" si="12"/>
        <v>#DIV/0!</v>
      </c>
      <c r="M82" s="14"/>
    </row>
    <row r="83" spans="1:13" ht="39.75" hidden="1" customHeight="1">
      <c r="A83" s="6">
        <v>4330</v>
      </c>
      <c r="B83" s="7" t="s">
        <v>110</v>
      </c>
      <c r="C83" s="6" t="s">
        <v>19</v>
      </c>
      <c r="D83" s="8">
        <f>SUM(D85:D87)</f>
        <v>0</v>
      </c>
      <c r="E83" s="8">
        <f>SUM(E85:E87)</f>
        <v>0</v>
      </c>
      <c r="F83" s="8" t="s">
        <v>3</v>
      </c>
      <c r="G83" s="8">
        <f>SUM(G85:G87)</f>
        <v>0</v>
      </c>
      <c r="H83" s="9">
        <f>SUM(H85:H87)</f>
        <v>0</v>
      </c>
      <c r="I83" s="9" t="s">
        <v>3</v>
      </c>
      <c r="J83" s="9" t="e">
        <f>SUM(J85:J87)</f>
        <v>#DIV/0!</v>
      </c>
      <c r="K83" s="12">
        <f>SUM(K85:K87)</f>
        <v>0</v>
      </c>
      <c r="L83" s="13" t="e">
        <f t="shared" si="12"/>
        <v>#DIV/0!</v>
      </c>
      <c r="M83" s="14"/>
    </row>
    <row r="84" spans="1:13" ht="39.75" hidden="1" customHeight="1">
      <c r="A84" s="6"/>
      <c r="B84" s="7" t="s">
        <v>6</v>
      </c>
      <c r="C84" s="6"/>
      <c r="D84" s="6"/>
      <c r="E84" s="6"/>
      <c r="F84" s="6"/>
      <c r="G84" s="6"/>
      <c r="H84" s="10"/>
      <c r="I84" s="10"/>
      <c r="J84" s="10"/>
      <c r="K84" s="15"/>
      <c r="L84" s="13" t="e">
        <f t="shared" si="12"/>
        <v>#DIV/0!</v>
      </c>
      <c r="M84" s="14"/>
    </row>
    <row r="85" spans="1:13" ht="39.75" hidden="1" customHeight="1">
      <c r="A85" s="6">
        <v>4331</v>
      </c>
      <c r="B85" s="7" t="s">
        <v>111</v>
      </c>
      <c r="C85" s="6" t="s">
        <v>112</v>
      </c>
      <c r="D85" s="8">
        <f>SUM(E85,F85)</f>
        <v>0</v>
      </c>
      <c r="E85" s="8">
        <v>0</v>
      </c>
      <c r="F85" s="8" t="s">
        <v>3</v>
      </c>
      <c r="G85" s="8">
        <f>SUM(H85,I85)</f>
        <v>0</v>
      </c>
      <c r="H85" s="9">
        <v>0</v>
      </c>
      <c r="I85" s="9" t="s">
        <v>3</v>
      </c>
      <c r="J85" s="9" t="e">
        <f>SUM(K85,L85)</f>
        <v>#DIV/0!</v>
      </c>
      <c r="K85" s="12">
        <v>0</v>
      </c>
      <c r="L85" s="13" t="e">
        <f t="shared" si="12"/>
        <v>#DIV/0!</v>
      </c>
      <c r="M85" s="14"/>
    </row>
    <row r="86" spans="1:13" ht="39.75" hidden="1" customHeight="1">
      <c r="A86" s="6">
        <v>4332</v>
      </c>
      <c r="B86" s="7" t="s">
        <v>113</v>
      </c>
      <c r="C86" s="6" t="s">
        <v>114</v>
      </c>
      <c r="D86" s="8">
        <f>SUM(E86,F86)</f>
        <v>0</v>
      </c>
      <c r="E86" s="8">
        <v>0</v>
      </c>
      <c r="F86" s="8" t="s">
        <v>3</v>
      </c>
      <c r="G86" s="8">
        <f>SUM(H86,I86)</f>
        <v>0</v>
      </c>
      <c r="H86" s="9">
        <v>0</v>
      </c>
      <c r="I86" s="9" t="s">
        <v>3</v>
      </c>
      <c r="J86" s="9" t="e">
        <f>SUM(K86,L86)</f>
        <v>#DIV/0!</v>
      </c>
      <c r="K86" s="12">
        <v>0</v>
      </c>
      <c r="L86" s="13" t="e">
        <f t="shared" si="12"/>
        <v>#DIV/0!</v>
      </c>
      <c r="M86" s="14"/>
    </row>
    <row r="87" spans="1:13" ht="39.75" hidden="1" customHeight="1">
      <c r="A87" s="6">
        <v>4333</v>
      </c>
      <c r="B87" s="7" t="s">
        <v>115</v>
      </c>
      <c r="C87" s="6" t="s">
        <v>116</v>
      </c>
      <c r="D87" s="8">
        <f>SUM(E87,F87)</f>
        <v>0</v>
      </c>
      <c r="E87" s="8">
        <v>0</v>
      </c>
      <c r="F87" s="8" t="s">
        <v>3</v>
      </c>
      <c r="G87" s="8">
        <f>SUM(H87,I87)</f>
        <v>0</v>
      </c>
      <c r="H87" s="9">
        <v>0</v>
      </c>
      <c r="I87" s="9" t="s">
        <v>3</v>
      </c>
      <c r="J87" s="9" t="e">
        <f>SUM(K87,L87)</f>
        <v>#DIV/0!</v>
      </c>
      <c r="K87" s="12">
        <v>0</v>
      </c>
      <c r="L87" s="13" t="e">
        <f t="shared" si="12"/>
        <v>#DIV/0!</v>
      </c>
      <c r="M87" s="14"/>
    </row>
    <row r="88" spans="1:13" ht="21.75" customHeight="1">
      <c r="A88" s="6">
        <v>4400</v>
      </c>
      <c r="B88" s="7" t="s">
        <v>117</v>
      </c>
      <c r="C88" s="6" t="s">
        <v>19</v>
      </c>
      <c r="D88" s="8">
        <f>SUM(D90,D94)</f>
        <v>1221450</v>
      </c>
      <c r="E88" s="8">
        <f>SUM(E90,E94)</f>
        <v>1221450</v>
      </c>
      <c r="F88" s="8" t="s">
        <v>3</v>
      </c>
      <c r="G88" s="8">
        <f>SUM(G90,G94)</f>
        <v>1221450</v>
      </c>
      <c r="H88" s="9">
        <f>SUM(H90,H94)</f>
        <v>1221450</v>
      </c>
      <c r="I88" s="9" t="s">
        <v>3</v>
      </c>
      <c r="J88" s="9" t="e">
        <f>SUM(J90,J94)</f>
        <v>#DIV/0!</v>
      </c>
      <c r="K88" s="12">
        <f>SUM(K90,K94)</f>
        <v>1221450</v>
      </c>
      <c r="L88" s="13">
        <f t="shared" si="12"/>
        <v>100</v>
      </c>
      <c r="M88" s="14"/>
    </row>
    <row r="89" spans="1:13" ht="0.75" customHeight="1">
      <c r="A89" s="6"/>
      <c r="B89" s="7" t="s">
        <v>17</v>
      </c>
      <c r="C89" s="6"/>
      <c r="D89" s="6"/>
      <c r="E89" s="6"/>
      <c r="F89" s="6"/>
      <c r="G89" s="6"/>
      <c r="H89" s="10"/>
      <c r="I89" s="10"/>
      <c r="J89" s="10"/>
      <c r="K89" s="15"/>
      <c r="L89" s="13" t="e">
        <f t="shared" si="12"/>
        <v>#DIV/0!</v>
      </c>
      <c r="M89" s="14"/>
    </row>
    <row r="90" spans="1:13" ht="39.75" customHeight="1">
      <c r="A90" s="6">
        <v>4410</v>
      </c>
      <c r="B90" s="7" t="s">
        <v>118</v>
      </c>
      <c r="C90" s="6" t="s">
        <v>19</v>
      </c>
      <c r="D90" s="8">
        <f>SUM(D92:D93)</f>
        <v>1221450</v>
      </c>
      <c r="E90" s="8">
        <f>SUM(E92:E93)</f>
        <v>1221450</v>
      </c>
      <c r="F90" s="8" t="s">
        <v>3</v>
      </c>
      <c r="G90" s="8">
        <f>SUM(G92:G93)</f>
        <v>1221450</v>
      </c>
      <c r="H90" s="9">
        <f>SUM(H92:H93)</f>
        <v>1221450</v>
      </c>
      <c r="I90" s="9" t="s">
        <v>3</v>
      </c>
      <c r="J90" s="9" t="e">
        <f>SUM(J92:J93)</f>
        <v>#DIV/0!</v>
      </c>
      <c r="K90" s="12">
        <f>SUM(K92:K93)</f>
        <v>1221450</v>
      </c>
      <c r="L90" s="13">
        <f t="shared" si="12"/>
        <v>100</v>
      </c>
      <c r="M90" s="14"/>
    </row>
    <row r="91" spans="1:13" ht="1.5" customHeight="1">
      <c r="A91" s="6"/>
      <c r="B91" s="7" t="s">
        <v>6</v>
      </c>
      <c r="C91" s="6"/>
      <c r="D91" s="6"/>
      <c r="E91" s="6"/>
      <c r="F91" s="6"/>
      <c r="G91" s="6"/>
      <c r="H91" s="10"/>
      <c r="I91" s="10"/>
      <c r="J91" s="10"/>
      <c r="K91" s="15"/>
      <c r="L91" s="13" t="e">
        <f t="shared" si="12"/>
        <v>#DIV/0!</v>
      </c>
      <c r="M91" s="14"/>
    </row>
    <row r="92" spans="1:13" ht="34.5" customHeight="1">
      <c r="A92" s="6">
        <v>4411</v>
      </c>
      <c r="B92" s="7" t="s">
        <v>119</v>
      </c>
      <c r="C92" s="6" t="s">
        <v>120</v>
      </c>
      <c r="D92" s="8">
        <f>SUM(E92,F92)</f>
        <v>1221450</v>
      </c>
      <c r="E92" s="8">
        <v>1221450</v>
      </c>
      <c r="F92" s="8" t="s">
        <v>3</v>
      </c>
      <c r="G92" s="8">
        <f>SUM(H92,I92)</f>
        <v>1221450</v>
      </c>
      <c r="H92" s="9">
        <v>1221450</v>
      </c>
      <c r="I92" s="9" t="s">
        <v>3</v>
      </c>
      <c r="J92" s="9">
        <f>SUM(K92,L92)</f>
        <v>1221550</v>
      </c>
      <c r="K92" s="12">
        <v>1221450</v>
      </c>
      <c r="L92" s="13">
        <f t="shared" si="12"/>
        <v>100</v>
      </c>
      <c r="M92" s="14"/>
    </row>
    <row r="93" spans="1:13" ht="1.5" hidden="1" customHeight="1">
      <c r="A93" s="6">
        <v>4412</v>
      </c>
      <c r="B93" s="7" t="s">
        <v>121</v>
      </c>
      <c r="C93" s="6" t="s">
        <v>122</v>
      </c>
      <c r="D93" s="8">
        <f>SUM(E93,F93)</f>
        <v>0</v>
      </c>
      <c r="E93" s="8">
        <v>0</v>
      </c>
      <c r="F93" s="8" t="s">
        <v>3</v>
      </c>
      <c r="G93" s="8">
        <f>SUM(H93,I93)</f>
        <v>0</v>
      </c>
      <c r="H93" s="9">
        <v>0</v>
      </c>
      <c r="I93" s="9" t="s">
        <v>3</v>
      </c>
      <c r="J93" s="9" t="e">
        <f>SUM(K93,L93)</f>
        <v>#DIV/0!</v>
      </c>
      <c r="K93" s="12">
        <v>0</v>
      </c>
      <c r="L93" s="13" t="e">
        <f t="shared" si="12"/>
        <v>#DIV/0!</v>
      </c>
      <c r="M93" s="14"/>
    </row>
    <row r="94" spans="1:13" ht="39.75" hidden="1" customHeight="1">
      <c r="A94" s="6">
        <v>4420</v>
      </c>
      <c r="B94" s="7" t="s">
        <v>123</v>
      </c>
      <c r="C94" s="6" t="s">
        <v>19</v>
      </c>
      <c r="D94" s="8">
        <f>SUM(D96:D97)</f>
        <v>0</v>
      </c>
      <c r="E94" s="8">
        <f>SUM(E96:E97)</f>
        <v>0</v>
      </c>
      <c r="F94" s="8" t="s">
        <v>3</v>
      </c>
      <c r="G94" s="8">
        <f>SUM(G96:G97)</f>
        <v>0</v>
      </c>
      <c r="H94" s="9">
        <f>SUM(H96:H97)</f>
        <v>0</v>
      </c>
      <c r="I94" s="9" t="s">
        <v>3</v>
      </c>
      <c r="J94" s="9" t="e">
        <f>SUM(J96:J97)</f>
        <v>#DIV/0!</v>
      </c>
      <c r="K94" s="12">
        <f>SUM(K96:K97)</f>
        <v>0</v>
      </c>
      <c r="L94" s="13" t="e">
        <f t="shared" si="12"/>
        <v>#DIV/0!</v>
      </c>
      <c r="M94" s="14"/>
    </row>
    <row r="95" spans="1:13" ht="39.75" hidden="1" customHeight="1">
      <c r="A95" s="6"/>
      <c r="B95" s="7" t="s">
        <v>6</v>
      </c>
      <c r="C95" s="6"/>
      <c r="D95" s="6"/>
      <c r="E95" s="6"/>
      <c r="F95" s="6"/>
      <c r="G95" s="6"/>
      <c r="H95" s="10"/>
      <c r="I95" s="10"/>
      <c r="J95" s="10"/>
      <c r="K95" s="15"/>
      <c r="L95" s="13" t="e">
        <f t="shared" si="12"/>
        <v>#DIV/0!</v>
      </c>
      <c r="M95" s="14"/>
    </row>
    <row r="96" spans="1:13" ht="39.75" hidden="1" customHeight="1">
      <c r="A96" s="6">
        <v>4421</v>
      </c>
      <c r="B96" s="7" t="s">
        <v>124</v>
      </c>
      <c r="C96" s="6" t="s">
        <v>125</v>
      </c>
      <c r="D96" s="8">
        <f>SUM(E96,F96)</f>
        <v>0</v>
      </c>
      <c r="E96" s="8">
        <v>0</v>
      </c>
      <c r="F96" s="8" t="s">
        <v>3</v>
      </c>
      <c r="G96" s="8">
        <f>SUM(H96,I96)</f>
        <v>0</v>
      </c>
      <c r="H96" s="9">
        <v>0</v>
      </c>
      <c r="I96" s="9" t="s">
        <v>3</v>
      </c>
      <c r="J96" s="9" t="e">
        <f>SUM(K96,L96)</f>
        <v>#DIV/0!</v>
      </c>
      <c r="K96" s="12">
        <v>0</v>
      </c>
      <c r="L96" s="13" t="e">
        <f t="shared" si="12"/>
        <v>#DIV/0!</v>
      </c>
      <c r="M96" s="14"/>
    </row>
    <row r="97" spans="1:13" ht="39.75" hidden="1" customHeight="1">
      <c r="A97" s="6">
        <v>4422</v>
      </c>
      <c r="B97" s="7" t="s">
        <v>126</v>
      </c>
      <c r="C97" s="6" t="s">
        <v>127</v>
      </c>
      <c r="D97" s="8">
        <f>SUM(E97,F97)</f>
        <v>0</v>
      </c>
      <c r="E97" s="8">
        <v>0</v>
      </c>
      <c r="F97" s="8" t="s">
        <v>3</v>
      </c>
      <c r="G97" s="8">
        <f>SUM(H97,I97)</f>
        <v>0</v>
      </c>
      <c r="H97" s="9">
        <v>0</v>
      </c>
      <c r="I97" s="9" t="s">
        <v>3</v>
      </c>
      <c r="J97" s="9" t="e">
        <f>SUM(K97,L97)</f>
        <v>#DIV/0!</v>
      </c>
      <c r="K97" s="12">
        <v>0</v>
      </c>
      <c r="L97" s="13" t="e">
        <f t="shared" si="12"/>
        <v>#DIV/0!</v>
      </c>
      <c r="M97" s="14"/>
    </row>
    <row r="98" spans="1:13" ht="28.5" customHeight="1">
      <c r="A98" s="6">
        <v>4500</v>
      </c>
      <c r="B98" s="7" t="s">
        <v>128</v>
      </c>
      <c r="C98" s="6"/>
      <c r="D98" s="8">
        <f>SUM(D100,D104,D108,D116)</f>
        <v>614828697</v>
      </c>
      <c r="E98" s="8">
        <f>SUM(E100,E104,E108,E116)</f>
        <v>614828697</v>
      </c>
      <c r="F98" s="8" t="s">
        <v>3</v>
      </c>
      <c r="G98" s="8">
        <f>SUM(G100,G104,G108,G116)</f>
        <v>614870513</v>
      </c>
      <c r="H98" s="9">
        <f>SUM(H100,H104,H108,H116)</f>
        <v>614870513</v>
      </c>
      <c r="I98" s="9" t="s">
        <v>3</v>
      </c>
      <c r="J98" s="9" t="e">
        <f>SUM(J100,J104,J108,J116)</f>
        <v>#DIV/0!</v>
      </c>
      <c r="K98" s="12">
        <f>SUM(K100,K104,K108,K116)</f>
        <v>558724985</v>
      </c>
      <c r="L98" s="13">
        <f t="shared" si="12"/>
        <v>90.868723281905048</v>
      </c>
      <c r="M98" s="14"/>
    </row>
    <row r="99" spans="1:13" ht="39" hidden="1" customHeight="1">
      <c r="A99" s="6"/>
      <c r="B99" s="7" t="s">
        <v>17</v>
      </c>
      <c r="C99" s="6"/>
      <c r="D99" s="6"/>
      <c r="E99" s="6"/>
      <c r="F99" s="6"/>
      <c r="G99" s="6"/>
      <c r="H99" s="10"/>
      <c r="I99" s="10"/>
      <c r="J99" s="10"/>
      <c r="K99" s="15"/>
      <c r="L99" s="13" t="e">
        <f t="shared" si="12"/>
        <v>#DIV/0!</v>
      </c>
      <c r="M99" s="14"/>
    </row>
    <row r="100" spans="1:13" ht="39.75" hidden="1" customHeight="1">
      <c r="A100" s="6">
        <v>4510</v>
      </c>
      <c r="B100" s="7" t="s">
        <v>129</v>
      </c>
      <c r="C100" s="6" t="s">
        <v>19</v>
      </c>
      <c r="D100" s="8">
        <f>SUM(D102:D103)</f>
        <v>0</v>
      </c>
      <c r="E100" s="8">
        <f>SUM(E102:E103)</f>
        <v>0</v>
      </c>
      <c r="F100" s="8" t="s">
        <v>3</v>
      </c>
      <c r="G100" s="8">
        <f>SUM(G102:G103)</f>
        <v>0</v>
      </c>
      <c r="H100" s="9">
        <f>SUM(H102:H103)</f>
        <v>0</v>
      </c>
      <c r="I100" s="9" t="s">
        <v>3</v>
      </c>
      <c r="J100" s="9" t="e">
        <f>SUM(J102:J103)</f>
        <v>#DIV/0!</v>
      </c>
      <c r="K100" s="12">
        <f>SUM(K102:K103)</f>
        <v>0</v>
      </c>
      <c r="L100" s="13" t="e">
        <f t="shared" si="12"/>
        <v>#DIV/0!</v>
      </c>
      <c r="M100" s="14"/>
    </row>
    <row r="101" spans="1:13" ht="39.75" hidden="1" customHeight="1">
      <c r="A101" s="6"/>
      <c r="B101" s="7" t="s">
        <v>6</v>
      </c>
      <c r="C101" s="6"/>
      <c r="D101" s="6"/>
      <c r="E101" s="6"/>
      <c r="F101" s="6"/>
      <c r="G101" s="6"/>
      <c r="H101" s="10"/>
      <c r="I101" s="10"/>
      <c r="J101" s="10"/>
      <c r="K101" s="15"/>
      <c r="L101" s="13" t="e">
        <f t="shared" si="12"/>
        <v>#DIV/0!</v>
      </c>
      <c r="M101" s="14"/>
    </row>
    <row r="102" spans="1:13" ht="39.75" hidden="1" customHeight="1">
      <c r="A102" s="6">
        <v>4511</v>
      </c>
      <c r="B102" s="7" t="s">
        <v>130</v>
      </c>
      <c r="C102" s="6" t="s">
        <v>131</v>
      </c>
      <c r="D102" s="8">
        <f>SUM(E102,F102)</f>
        <v>0</v>
      </c>
      <c r="E102" s="8">
        <v>0</v>
      </c>
      <c r="F102" s="8" t="s">
        <v>3</v>
      </c>
      <c r="G102" s="8">
        <f>SUM(H102,I102)</f>
        <v>0</v>
      </c>
      <c r="H102" s="9">
        <v>0</v>
      </c>
      <c r="I102" s="9" t="s">
        <v>3</v>
      </c>
      <c r="J102" s="9" t="e">
        <f>SUM(K102,L102)</f>
        <v>#DIV/0!</v>
      </c>
      <c r="K102" s="12">
        <v>0</v>
      </c>
      <c r="L102" s="13" t="e">
        <f t="shared" si="12"/>
        <v>#DIV/0!</v>
      </c>
      <c r="M102" s="14"/>
    </row>
    <row r="103" spans="1:13" ht="39.75" hidden="1" customHeight="1">
      <c r="A103" s="6">
        <v>4512</v>
      </c>
      <c r="B103" s="7" t="s">
        <v>132</v>
      </c>
      <c r="C103" s="6" t="s">
        <v>133</v>
      </c>
      <c r="D103" s="8">
        <f>SUM(E103,F103)</f>
        <v>0</v>
      </c>
      <c r="E103" s="8">
        <v>0</v>
      </c>
      <c r="F103" s="8" t="s">
        <v>3</v>
      </c>
      <c r="G103" s="8">
        <f>SUM(H103,I103)</f>
        <v>0</v>
      </c>
      <c r="H103" s="9">
        <v>0</v>
      </c>
      <c r="I103" s="9" t="s">
        <v>3</v>
      </c>
      <c r="J103" s="9" t="e">
        <f>SUM(K103,L103)</f>
        <v>#DIV/0!</v>
      </c>
      <c r="K103" s="12">
        <v>0</v>
      </c>
      <c r="L103" s="13" t="e">
        <f t="shared" si="12"/>
        <v>#DIV/0!</v>
      </c>
      <c r="M103" s="14"/>
    </row>
    <row r="104" spans="1:13" ht="39.75" hidden="1" customHeight="1">
      <c r="A104" s="6">
        <v>4520</v>
      </c>
      <c r="B104" s="7" t="s">
        <v>134</v>
      </c>
      <c r="C104" s="6" t="s">
        <v>19</v>
      </c>
      <c r="D104" s="8">
        <f>SUM(D106:D107)</f>
        <v>0</v>
      </c>
      <c r="E104" s="8">
        <f>SUM(E106:E107)</f>
        <v>0</v>
      </c>
      <c r="F104" s="8" t="s">
        <v>3</v>
      </c>
      <c r="G104" s="8">
        <f>SUM(G106:G107)</f>
        <v>0</v>
      </c>
      <c r="H104" s="9">
        <f>SUM(H106:H107)</f>
        <v>0</v>
      </c>
      <c r="I104" s="9" t="s">
        <v>3</v>
      </c>
      <c r="J104" s="9">
        <f>SUM(J106:J107)</f>
        <v>0</v>
      </c>
      <c r="K104" s="12">
        <f>SUM(K106:K107)</f>
        <v>0</v>
      </c>
      <c r="L104" s="13" t="e">
        <f t="shared" si="12"/>
        <v>#DIV/0!</v>
      </c>
      <c r="M104" s="14"/>
    </row>
    <row r="105" spans="1:13" ht="39.75" hidden="1" customHeight="1">
      <c r="A105" s="6"/>
      <c r="B105" s="7" t="s">
        <v>6</v>
      </c>
      <c r="C105" s="6"/>
      <c r="D105" s="6"/>
      <c r="E105" s="6"/>
      <c r="F105" s="6"/>
      <c r="G105" s="6"/>
      <c r="H105" s="10"/>
      <c r="I105" s="10"/>
      <c r="J105" s="10"/>
      <c r="K105" s="15"/>
      <c r="L105" s="13" t="e">
        <f t="shared" si="12"/>
        <v>#DIV/0!</v>
      </c>
      <c r="M105" s="14"/>
    </row>
    <row r="106" spans="1:13" ht="39.75" hidden="1" customHeight="1">
      <c r="A106" s="6">
        <v>4521</v>
      </c>
      <c r="B106" s="7" t="s">
        <v>135</v>
      </c>
      <c r="C106" s="6" t="s">
        <v>136</v>
      </c>
      <c r="D106" s="8">
        <f>SUM(E106,F106)</f>
        <v>0</v>
      </c>
      <c r="E106" s="8">
        <v>0</v>
      </c>
      <c r="F106" s="8" t="s">
        <v>3</v>
      </c>
      <c r="G106" s="8">
        <f>SUM(H106,I106)</f>
        <v>0</v>
      </c>
      <c r="H106" s="9">
        <v>0</v>
      </c>
      <c r="I106" s="9" t="s">
        <v>3</v>
      </c>
      <c r="J106" s="9">
        <f>SUM(K106,L106)</f>
        <v>0</v>
      </c>
      <c r="K106" s="12">
        <v>0</v>
      </c>
      <c r="L106" s="13"/>
      <c r="M106" s="14"/>
    </row>
    <row r="107" spans="1:13" ht="30" customHeight="1">
      <c r="A107" s="6">
        <v>4522</v>
      </c>
      <c r="B107" s="7" t="s">
        <v>137</v>
      </c>
      <c r="C107" s="6" t="s">
        <v>138</v>
      </c>
      <c r="D107" s="8">
        <f>SUM(E107,F107)</f>
        <v>0</v>
      </c>
      <c r="E107" s="8">
        <v>0</v>
      </c>
      <c r="F107" s="8" t="s">
        <v>3</v>
      </c>
      <c r="G107" s="8">
        <f>SUM(H107,I107)</f>
        <v>0</v>
      </c>
      <c r="H107" s="9">
        <v>0</v>
      </c>
      <c r="I107" s="9" t="s">
        <v>3</v>
      </c>
      <c r="J107" s="9">
        <f>SUM(K107,L107)</f>
        <v>0</v>
      </c>
      <c r="K107" s="12">
        <v>0</v>
      </c>
      <c r="L107" s="13"/>
      <c r="M107" s="14"/>
    </row>
    <row r="108" spans="1:13" ht="24.75" customHeight="1">
      <c r="A108" s="6">
        <v>4530</v>
      </c>
      <c r="B108" s="7" t="s">
        <v>139</v>
      </c>
      <c r="C108" s="6" t="s">
        <v>19</v>
      </c>
      <c r="D108" s="8">
        <f>SUM(D110:D112)</f>
        <v>592893997</v>
      </c>
      <c r="E108" s="8">
        <f>SUM(E110:E112)</f>
        <v>592893997</v>
      </c>
      <c r="F108" s="8" t="s">
        <v>3</v>
      </c>
      <c r="G108" s="8">
        <f>SUM(G110:G112)</f>
        <v>577778550</v>
      </c>
      <c r="H108" s="9">
        <f>SUM(H110:H112)</f>
        <v>577778550</v>
      </c>
      <c r="I108" s="9" t="s">
        <v>3</v>
      </c>
      <c r="J108" s="9" t="e">
        <f>SUM(J110:J112)</f>
        <v>#DIV/0!</v>
      </c>
      <c r="K108" s="12">
        <f>SUM(K110:K112)</f>
        <v>522140999</v>
      </c>
      <c r="L108" s="13">
        <f>K108*100/H108</f>
        <v>90.370436735666289</v>
      </c>
      <c r="M108" s="14"/>
    </row>
    <row r="109" spans="1:13" ht="18" customHeight="1">
      <c r="A109" s="6"/>
      <c r="B109" s="7" t="s">
        <v>6</v>
      </c>
      <c r="C109" s="6"/>
      <c r="D109" s="6"/>
      <c r="E109" s="6"/>
      <c r="F109" s="6"/>
      <c r="G109" s="6"/>
      <c r="H109" s="10"/>
      <c r="I109" s="10"/>
      <c r="J109" s="10"/>
      <c r="K109" s="15"/>
      <c r="L109" s="13"/>
      <c r="M109" s="14"/>
    </row>
    <row r="110" spans="1:13" ht="39.950000000000003" customHeight="1">
      <c r="A110" s="6">
        <v>4531</v>
      </c>
      <c r="B110" s="7" t="s">
        <v>140</v>
      </c>
      <c r="C110" s="6" t="s">
        <v>141</v>
      </c>
      <c r="D110" s="8">
        <f>SUM(E110,F110)</f>
        <v>6185000</v>
      </c>
      <c r="E110" s="8">
        <v>6185000</v>
      </c>
      <c r="F110" s="8" t="s">
        <v>3</v>
      </c>
      <c r="G110" s="8">
        <f>SUM(H110,I110)</f>
        <v>6185000</v>
      </c>
      <c r="H110" s="9">
        <v>6185000</v>
      </c>
      <c r="I110" s="9" t="s">
        <v>3</v>
      </c>
      <c r="J110" s="9">
        <f>SUM(K110,L110)</f>
        <v>6185100</v>
      </c>
      <c r="K110" s="12">
        <v>6185000</v>
      </c>
      <c r="L110" s="13">
        <f>K110*100/H110</f>
        <v>100</v>
      </c>
      <c r="M110" s="14"/>
    </row>
    <row r="111" spans="1:13" ht="33.75" customHeight="1">
      <c r="A111" s="6">
        <v>4532</v>
      </c>
      <c r="B111" s="7" t="s">
        <v>142</v>
      </c>
      <c r="C111" s="6" t="s">
        <v>143</v>
      </c>
      <c r="D111" s="8">
        <f>SUM(E111,F111)</f>
        <v>0</v>
      </c>
      <c r="E111" s="8">
        <v>0</v>
      </c>
      <c r="F111" s="8" t="s">
        <v>3</v>
      </c>
      <c r="G111" s="8">
        <f>SUM(H111,I111)</f>
        <v>0</v>
      </c>
      <c r="H111" s="9">
        <v>0</v>
      </c>
      <c r="I111" s="9" t="s">
        <v>3</v>
      </c>
      <c r="J111" s="9">
        <f>SUM(K111,L111)</f>
        <v>0</v>
      </c>
      <c r="K111" s="12">
        <v>0</v>
      </c>
      <c r="L111" s="13"/>
      <c r="M111" s="14"/>
    </row>
    <row r="112" spans="1:13" ht="39" customHeight="1">
      <c r="A112" s="6">
        <v>4533</v>
      </c>
      <c r="B112" s="7" t="s">
        <v>144</v>
      </c>
      <c r="C112" s="6" t="s">
        <v>145</v>
      </c>
      <c r="D112" s="8">
        <f>SUM(D113,D114,D115)</f>
        <v>586708997</v>
      </c>
      <c r="E112" s="8">
        <f>SUM(E113,E114,E115)</f>
        <v>586708997</v>
      </c>
      <c r="F112" s="8" t="s">
        <v>3</v>
      </c>
      <c r="G112" s="8">
        <f>SUM(G113,G114,G115)</f>
        <v>571593550</v>
      </c>
      <c r="H112" s="9">
        <f>SUM(H113,H114,H115)</f>
        <v>571593550</v>
      </c>
      <c r="I112" s="9" t="s">
        <v>3</v>
      </c>
      <c r="J112" s="9" t="e">
        <f>SUM(J113,J114,J115)</f>
        <v>#DIV/0!</v>
      </c>
      <c r="K112" s="12">
        <f>SUM(K113,K114,K115)</f>
        <v>515955999</v>
      </c>
      <c r="L112" s="13">
        <f>K112*100/H112</f>
        <v>90.266238833520774</v>
      </c>
      <c r="M112" s="14"/>
    </row>
    <row r="113" spans="1:13" ht="39.75" hidden="1" customHeight="1">
      <c r="A113" s="6">
        <v>4534</v>
      </c>
      <c r="B113" s="7" t="s">
        <v>146</v>
      </c>
      <c r="C113" s="6"/>
      <c r="D113" s="8">
        <f>SUM(E113,F113)</f>
        <v>0</v>
      </c>
      <c r="E113" s="8">
        <v>0</v>
      </c>
      <c r="F113" s="8" t="s">
        <v>3</v>
      </c>
      <c r="G113" s="8">
        <f>SUM(H113,I113)</f>
        <v>0</v>
      </c>
      <c r="H113" s="9">
        <v>0</v>
      </c>
      <c r="I113" s="9" t="s">
        <v>3</v>
      </c>
      <c r="J113" s="9" t="e">
        <f>SUM(K113,L113)</f>
        <v>#DIV/0!</v>
      </c>
      <c r="K113" s="12">
        <v>0</v>
      </c>
      <c r="L113" s="13" t="e">
        <f>K113*100/H113</f>
        <v>#DIV/0!</v>
      </c>
      <c r="M113" s="14"/>
    </row>
    <row r="114" spans="1:13" ht="39.75" hidden="1" customHeight="1">
      <c r="A114" s="6">
        <v>4535</v>
      </c>
      <c r="B114" s="7" t="s">
        <v>147</v>
      </c>
      <c r="C114" s="6"/>
      <c r="D114" s="8">
        <f>SUM(E114,F114)</f>
        <v>0</v>
      </c>
      <c r="E114" s="8">
        <v>0</v>
      </c>
      <c r="F114" s="8" t="s">
        <v>3</v>
      </c>
      <c r="G114" s="8">
        <f>SUM(H114,I114)</f>
        <v>0</v>
      </c>
      <c r="H114" s="9">
        <v>0</v>
      </c>
      <c r="I114" s="9" t="s">
        <v>3</v>
      </c>
      <c r="J114" s="9">
        <f>SUM(K114,L114)</f>
        <v>0</v>
      </c>
      <c r="K114" s="12">
        <v>0</v>
      </c>
      <c r="L114" s="13"/>
      <c r="M114" s="14"/>
    </row>
    <row r="115" spans="1:13" ht="17.25" customHeight="1">
      <c r="A115" s="6">
        <v>4536</v>
      </c>
      <c r="B115" s="7" t="s">
        <v>148</v>
      </c>
      <c r="C115" s="6"/>
      <c r="D115" s="8">
        <f>SUM(E115,F115)</f>
        <v>586708997</v>
      </c>
      <c r="E115" s="8">
        <f>586708997-SUM(E114,E117)</f>
        <v>586708997</v>
      </c>
      <c r="F115" s="8" t="s">
        <v>3</v>
      </c>
      <c r="G115" s="8">
        <f>SUM(H115,I115)</f>
        <v>571593550</v>
      </c>
      <c r="H115" s="9">
        <f>571593550-SUM(H114,H117)</f>
        <v>571593550</v>
      </c>
      <c r="I115" s="9" t="s">
        <v>3</v>
      </c>
      <c r="J115" s="9">
        <f>SUM(K115,L115)</f>
        <v>515956089.26623881</v>
      </c>
      <c r="K115" s="12">
        <f>515955999-SUM(K114,K117)</f>
        <v>515955999</v>
      </c>
      <c r="L115" s="13">
        <f>K115*100/H115</f>
        <v>90.266238833520774</v>
      </c>
      <c r="M115" s="14"/>
    </row>
    <row r="116" spans="1:13" ht="26.25" customHeight="1">
      <c r="A116" s="6">
        <v>4540</v>
      </c>
      <c r="B116" s="7" t="s">
        <v>149</v>
      </c>
      <c r="C116" s="6" t="s">
        <v>19</v>
      </c>
      <c r="D116" s="8">
        <f>SUM(D118:D120)</f>
        <v>21934700</v>
      </c>
      <c r="E116" s="8">
        <f>SUM(E118:E120)</f>
        <v>21934700</v>
      </c>
      <c r="F116" s="8" t="s">
        <v>3</v>
      </c>
      <c r="G116" s="8">
        <f>SUM(G118:G120)</f>
        <v>37091963</v>
      </c>
      <c r="H116" s="9">
        <f>SUM(H118:H120)</f>
        <v>37091963</v>
      </c>
      <c r="I116" s="9" t="s">
        <v>3</v>
      </c>
      <c r="J116" s="9" t="e">
        <f>SUM(J118:J120)</f>
        <v>#DIV/0!</v>
      </c>
      <c r="K116" s="12">
        <f>SUM(K118:K120)</f>
        <v>36583986</v>
      </c>
      <c r="L116" s="13">
        <f>K116*100/H116</f>
        <v>98.630493080131671</v>
      </c>
      <c r="M116" s="14"/>
    </row>
    <row r="117" spans="1:13" ht="16.5" customHeight="1">
      <c r="A117" s="6"/>
      <c r="B117" s="7" t="s">
        <v>6</v>
      </c>
      <c r="C117" s="6"/>
      <c r="D117" s="6"/>
      <c r="E117" s="6"/>
      <c r="F117" s="6"/>
      <c r="G117" s="6"/>
      <c r="H117" s="10"/>
      <c r="I117" s="10"/>
      <c r="J117" s="10"/>
      <c r="K117" s="15"/>
      <c r="L117" s="13"/>
      <c r="M117" s="14"/>
    </row>
    <row r="118" spans="1:13" ht="39.75" hidden="1" customHeight="1">
      <c r="A118" s="6">
        <v>4541</v>
      </c>
      <c r="B118" s="7" t="s">
        <v>150</v>
      </c>
      <c r="C118" s="6" t="s">
        <v>151</v>
      </c>
      <c r="D118" s="8">
        <f>SUM(E118,F118)</f>
        <v>0</v>
      </c>
      <c r="E118" s="8">
        <v>0</v>
      </c>
      <c r="F118" s="8" t="s">
        <v>3</v>
      </c>
      <c r="G118" s="8">
        <f>SUM(H118,I118)</f>
        <v>0</v>
      </c>
      <c r="H118" s="9">
        <v>0</v>
      </c>
      <c r="I118" s="9" t="s">
        <v>3</v>
      </c>
      <c r="J118" s="9" t="e">
        <f>SUM(K118,L118)</f>
        <v>#DIV/0!</v>
      </c>
      <c r="K118" s="12">
        <v>0</v>
      </c>
      <c r="L118" s="13" t="e">
        <f t="shared" ref="L118:L139" si="13">K118*100/H118</f>
        <v>#DIV/0!</v>
      </c>
      <c r="M118" s="14"/>
    </row>
    <row r="119" spans="1:13" ht="0.75" customHeight="1">
      <c r="A119" s="6">
        <v>4542</v>
      </c>
      <c r="B119" s="7" t="s">
        <v>152</v>
      </c>
      <c r="C119" s="6" t="s">
        <v>153</v>
      </c>
      <c r="D119" s="8">
        <f>SUM(E119,F119)</f>
        <v>0</v>
      </c>
      <c r="E119" s="8">
        <v>0</v>
      </c>
      <c r="F119" s="8" t="s">
        <v>3</v>
      </c>
      <c r="G119" s="8">
        <f>SUM(H119,I119)</f>
        <v>0</v>
      </c>
      <c r="H119" s="9">
        <v>0</v>
      </c>
      <c r="I119" s="9" t="s">
        <v>3</v>
      </c>
      <c r="J119" s="9" t="e">
        <f>SUM(K119,L119)</f>
        <v>#DIV/0!</v>
      </c>
      <c r="K119" s="12">
        <v>0</v>
      </c>
      <c r="L119" s="13" t="e">
        <f t="shared" si="13"/>
        <v>#DIV/0!</v>
      </c>
      <c r="M119" s="14"/>
    </row>
    <row r="120" spans="1:13" ht="15.75" customHeight="1">
      <c r="A120" s="6">
        <v>4543</v>
      </c>
      <c r="B120" s="7" t="s">
        <v>154</v>
      </c>
      <c r="C120" s="6" t="s">
        <v>155</v>
      </c>
      <c r="D120" s="8">
        <f>SUM(D121,D122,D123)</f>
        <v>21934700</v>
      </c>
      <c r="E120" s="8">
        <f>SUM(E121,E122,E123)</f>
        <v>21934700</v>
      </c>
      <c r="F120" s="8" t="s">
        <v>3</v>
      </c>
      <c r="G120" s="8">
        <f>SUM(G121,G122,G123)</f>
        <v>37091963</v>
      </c>
      <c r="H120" s="9">
        <f>SUM(H121,H122,H123)</f>
        <v>37091963</v>
      </c>
      <c r="I120" s="9" t="s">
        <v>3</v>
      </c>
      <c r="J120" s="9" t="e">
        <f>SUM(J121,J122,J123)</f>
        <v>#DIV/0!</v>
      </c>
      <c r="K120" s="12">
        <f>SUM(K121,K122,K123)</f>
        <v>36583986</v>
      </c>
      <c r="L120" s="13">
        <f t="shared" si="13"/>
        <v>98.630493080131671</v>
      </c>
      <c r="M120" s="14"/>
    </row>
    <row r="121" spans="1:13" ht="39.75" hidden="1" customHeight="1">
      <c r="A121" s="6">
        <v>4544</v>
      </c>
      <c r="B121" s="7" t="s">
        <v>156</v>
      </c>
      <c r="C121" s="6"/>
      <c r="D121" s="8">
        <f>SUM(E121,F121)</f>
        <v>0</v>
      </c>
      <c r="E121" s="8">
        <v>0</v>
      </c>
      <c r="F121" s="8" t="s">
        <v>3</v>
      </c>
      <c r="G121" s="8">
        <f>SUM(H121,I121)</f>
        <v>0</v>
      </c>
      <c r="H121" s="9">
        <v>0</v>
      </c>
      <c r="I121" s="9" t="s">
        <v>3</v>
      </c>
      <c r="J121" s="9" t="e">
        <f>SUM(K121,L121)</f>
        <v>#DIV/0!</v>
      </c>
      <c r="K121" s="12">
        <v>0</v>
      </c>
      <c r="L121" s="13" t="e">
        <f t="shared" si="13"/>
        <v>#DIV/0!</v>
      </c>
      <c r="M121" s="14"/>
    </row>
    <row r="122" spans="1:13" ht="39.75" hidden="1" customHeight="1">
      <c r="A122" s="6">
        <v>4545</v>
      </c>
      <c r="B122" s="7" t="s">
        <v>147</v>
      </c>
      <c r="C122" s="6"/>
      <c r="D122" s="8">
        <f>SUM(E122,F122)</f>
        <v>0</v>
      </c>
      <c r="E122" s="8">
        <v>0</v>
      </c>
      <c r="F122" s="8" t="s">
        <v>3</v>
      </c>
      <c r="G122" s="8">
        <f>SUM(H122,I122)</f>
        <v>0</v>
      </c>
      <c r="H122" s="9">
        <v>0</v>
      </c>
      <c r="I122" s="9" t="s">
        <v>3</v>
      </c>
      <c r="J122" s="9" t="e">
        <f>SUM(K122,L122)</f>
        <v>#DIV/0!</v>
      </c>
      <c r="K122" s="12">
        <v>0</v>
      </c>
      <c r="L122" s="13" t="e">
        <f t="shared" si="13"/>
        <v>#DIV/0!</v>
      </c>
      <c r="M122" s="14"/>
    </row>
    <row r="123" spans="1:13" ht="16.5" customHeight="1">
      <c r="A123" s="6">
        <v>4546</v>
      </c>
      <c r="B123" s="7" t="s">
        <v>148</v>
      </c>
      <c r="C123" s="6"/>
      <c r="D123" s="8">
        <f>SUM(E123,F123)</f>
        <v>21934700</v>
      </c>
      <c r="E123" s="8">
        <v>21934700</v>
      </c>
      <c r="F123" s="8" t="s">
        <v>3</v>
      </c>
      <c r="G123" s="8">
        <f>SUM(H123,I123)</f>
        <v>37091963</v>
      </c>
      <c r="H123" s="9">
        <v>37091963</v>
      </c>
      <c r="I123" s="9" t="s">
        <v>3</v>
      </c>
      <c r="J123" s="9">
        <f>SUM(K123,L123)</f>
        <v>36584084.630493082</v>
      </c>
      <c r="K123" s="12">
        <v>36583986</v>
      </c>
      <c r="L123" s="13">
        <f t="shared" si="13"/>
        <v>98.630493080131671</v>
      </c>
      <c r="M123" s="14"/>
    </row>
    <row r="124" spans="1:13" ht="30" customHeight="1">
      <c r="A124" s="6">
        <v>4600</v>
      </c>
      <c r="B124" s="7" t="s">
        <v>157</v>
      </c>
      <c r="C124" s="6" t="s">
        <v>19</v>
      </c>
      <c r="D124" s="8">
        <f>SUM(D126,D130,D136)</f>
        <v>57357000</v>
      </c>
      <c r="E124" s="8">
        <f>SUM(E126,E130,E136)</f>
        <v>57357000</v>
      </c>
      <c r="F124" s="8" t="s">
        <v>3</v>
      </c>
      <c r="G124" s="8">
        <f>SUM(G126,G130,G136)</f>
        <v>53500000</v>
      </c>
      <c r="H124" s="9">
        <f>SUM(H126,H130,H136)</f>
        <v>53500000</v>
      </c>
      <c r="I124" s="9" t="s">
        <v>3</v>
      </c>
      <c r="J124" s="9" t="e">
        <f>SUM(J126,J130,J136)</f>
        <v>#DIV/0!</v>
      </c>
      <c r="K124" s="12">
        <f>SUM(K126,K130,K136)</f>
        <v>35102140</v>
      </c>
      <c r="L124" s="13">
        <f t="shared" si="13"/>
        <v>65.611476635514023</v>
      </c>
      <c r="M124" s="14"/>
    </row>
    <row r="125" spans="1:13" ht="1.5" hidden="1" customHeight="1">
      <c r="A125" s="6"/>
      <c r="B125" s="7" t="s">
        <v>17</v>
      </c>
      <c r="C125" s="6"/>
      <c r="D125" s="6"/>
      <c r="E125" s="6"/>
      <c r="F125" s="6"/>
      <c r="G125" s="6"/>
      <c r="H125" s="10"/>
      <c r="I125" s="10"/>
      <c r="J125" s="10"/>
      <c r="K125" s="15"/>
      <c r="L125" s="13" t="e">
        <f t="shared" si="13"/>
        <v>#DIV/0!</v>
      </c>
      <c r="M125" s="14"/>
    </row>
    <row r="126" spans="1:13" ht="39.75" hidden="1" customHeight="1">
      <c r="A126" s="6">
        <v>4610</v>
      </c>
      <c r="B126" s="7" t="s">
        <v>158</v>
      </c>
      <c r="C126" s="6"/>
      <c r="D126" s="8">
        <f>SUM(D128:D129)</f>
        <v>0</v>
      </c>
      <c r="E126" s="8">
        <f>SUM(E128:E129)</f>
        <v>0</v>
      </c>
      <c r="F126" s="8" t="s">
        <v>3</v>
      </c>
      <c r="G126" s="8">
        <f>SUM(G128:G129)</f>
        <v>0</v>
      </c>
      <c r="H126" s="9">
        <f>SUM(H128:H129)</f>
        <v>0</v>
      </c>
      <c r="I126" s="9" t="s">
        <v>3</v>
      </c>
      <c r="J126" s="9" t="e">
        <f>SUM(J128:J129)</f>
        <v>#DIV/0!</v>
      </c>
      <c r="K126" s="12">
        <f>SUM(K128:K129)</f>
        <v>0</v>
      </c>
      <c r="L126" s="13" t="e">
        <f t="shared" si="13"/>
        <v>#DIV/0!</v>
      </c>
      <c r="M126" s="14"/>
    </row>
    <row r="127" spans="1:13" ht="39.75" hidden="1" customHeight="1">
      <c r="A127" s="6"/>
      <c r="B127" s="7" t="s">
        <v>17</v>
      </c>
      <c r="C127" s="6"/>
      <c r="D127" s="6"/>
      <c r="E127" s="6"/>
      <c r="F127" s="6"/>
      <c r="G127" s="6"/>
      <c r="H127" s="10"/>
      <c r="I127" s="10"/>
      <c r="J127" s="10"/>
      <c r="K127" s="15"/>
      <c r="L127" s="13" t="e">
        <f t="shared" si="13"/>
        <v>#DIV/0!</v>
      </c>
      <c r="M127" s="14"/>
    </row>
    <row r="128" spans="1:13" ht="39.75" hidden="1" customHeight="1">
      <c r="A128" s="6">
        <v>4610</v>
      </c>
      <c r="B128" s="7" t="s">
        <v>159</v>
      </c>
      <c r="C128" s="6" t="s">
        <v>160</v>
      </c>
      <c r="D128" s="8">
        <f>SUM(E128,F128)</f>
        <v>0</v>
      </c>
      <c r="E128" s="8">
        <v>0</v>
      </c>
      <c r="F128" s="8" t="s">
        <v>3</v>
      </c>
      <c r="G128" s="8">
        <f>SUM(H128,I128)</f>
        <v>0</v>
      </c>
      <c r="H128" s="9">
        <v>0</v>
      </c>
      <c r="I128" s="9" t="s">
        <v>3</v>
      </c>
      <c r="J128" s="9" t="e">
        <f>SUM(K128,L128)</f>
        <v>#DIV/0!</v>
      </c>
      <c r="K128" s="12">
        <v>0</v>
      </c>
      <c r="L128" s="13" t="e">
        <f t="shared" si="13"/>
        <v>#DIV/0!</v>
      </c>
      <c r="M128" s="14"/>
    </row>
    <row r="129" spans="1:13" ht="39.75" hidden="1" customHeight="1">
      <c r="A129" s="6">
        <v>4620</v>
      </c>
      <c r="B129" s="7" t="s">
        <v>161</v>
      </c>
      <c r="C129" s="6" t="s">
        <v>162</v>
      </c>
      <c r="D129" s="8">
        <f>SUM(E129,F129)</f>
        <v>0</v>
      </c>
      <c r="E129" s="8">
        <v>0</v>
      </c>
      <c r="F129" s="8" t="s">
        <v>3</v>
      </c>
      <c r="G129" s="8">
        <f>SUM(H129,I129)</f>
        <v>0</v>
      </c>
      <c r="H129" s="9">
        <v>0</v>
      </c>
      <c r="I129" s="9" t="s">
        <v>3</v>
      </c>
      <c r="J129" s="9" t="e">
        <f>SUM(K129,L129)</f>
        <v>#DIV/0!</v>
      </c>
      <c r="K129" s="12">
        <v>0</v>
      </c>
      <c r="L129" s="13" t="e">
        <f t="shared" si="13"/>
        <v>#DIV/0!</v>
      </c>
      <c r="M129" s="14"/>
    </row>
    <row r="130" spans="1:13" ht="25.5" customHeight="1">
      <c r="A130" s="6">
        <v>4630</v>
      </c>
      <c r="B130" s="7" t="s">
        <v>163</v>
      </c>
      <c r="C130" s="6" t="s">
        <v>19</v>
      </c>
      <c r="D130" s="8">
        <f>SUM(D132:D135)</f>
        <v>57357000</v>
      </c>
      <c r="E130" s="8">
        <f>SUM(E132:E135)</f>
        <v>57357000</v>
      </c>
      <c r="F130" s="8" t="s">
        <v>3</v>
      </c>
      <c r="G130" s="8">
        <f>SUM(G132:G135)</f>
        <v>53500000</v>
      </c>
      <c r="H130" s="9">
        <f>SUM(H132:H135)</f>
        <v>53500000</v>
      </c>
      <c r="I130" s="9" t="s">
        <v>3</v>
      </c>
      <c r="J130" s="9" t="e">
        <f>SUM(J132:J135)</f>
        <v>#DIV/0!</v>
      </c>
      <c r="K130" s="12">
        <f>SUM(K132:K135)</f>
        <v>35102140</v>
      </c>
      <c r="L130" s="13">
        <f t="shared" si="13"/>
        <v>65.611476635514023</v>
      </c>
      <c r="M130" s="14"/>
    </row>
    <row r="131" spans="1:13" ht="39.75" hidden="1" customHeight="1">
      <c r="A131" s="6"/>
      <c r="B131" s="7" t="s">
        <v>164</v>
      </c>
      <c r="C131" s="6"/>
      <c r="D131" s="6"/>
      <c r="E131" s="6"/>
      <c r="F131" s="6"/>
      <c r="G131" s="6"/>
      <c r="H131" s="10"/>
      <c r="I131" s="10"/>
      <c r="J131" s="10"/>
      <c r="K131" s="15"/>
      <c r="L131" s="13" t="e">
        <f t="shared" si="13"/>
        <v>#DIV/0!</v>
      </c>
      <c r="M131" s="14"/>
    </row>
    <row r="132" spans="1:13" ht="20.25" customHeight="1">
      <c r="A132" s="6">
        <v>4631</v>
      </c>
      <c r="B132" s="7" t="s">
        <v>165</v>
      </c>
      <c r="C132" s="6" t="s">
        <v>166</v>
      </c>
      <c r="D132" s="8">
        <f>SUM(E132,F132)</f>
        <v>13500000</v>
      </c>
      <c r="E132" s="8">
        <v>13500000</v>
      </c>
      <c r="F132" s="8" t="s">
        <v>3</v>
      </c>
      <c r="G132" s="8">
        <f>SUM(H132,I132)</f>
        <v>5500000</v>
      </c>
      <c r="H132" s="9">
        <v>5500000</v>
      </c>
      <c r="I132" s="9" t="s">
        <v>3</v>
      </c>
      <c r="J132" s="9">
        <f>SUM(K132,L132)</f>
        <v>2215040.2727272729</v>
      </c>
      <c r="K132" s="12">
        <v>2215000</v>
      </c>
      <c r="L132" s="13">
        <f t="shared" si="13"/>
        <v>40.272727272727273</v>
      </c>
      <c r="M132" s="14"/>
    </row>
    <row r="133" spans="1:13" ht="27.75" customHeight="1">
      <c r="A133" s="6">
        <v>4632</v>
      </c>
      <c r="B133" s="7" t="s">
        <v>167</v>
      </c>
      <c r="C133" s="6" t="s">
        <v>168</v>
      </c>
      <c r="D133" s="8">
        <f>SUM(E133,F133)</f>
        <v>3537000</v>
      </c>
      <c r="E133" s="8">
        <v>3537000</v>
      </c>
      <c r="F133" s="8" t="s">
        <v>3</v>
      </c>
      <c r="G133" s="8">
        <f>SUM(H133,I133)</f>
        <v>8000000</v>
      </c>
      <c r="H133" s="9">
        <v>8000000</v>
      </c>
      <c r="I133" s="9" t="s">
        <v>3</v>
      </c>
      <c r="J133" s="9">
        <f>SUM(K133,L133)</f>
        <v>7512233.9017500002</v>
      </c>
      <c r="K133" s="12">
        <v>7512140</v>
      </c>
      <c r="L133" s="13">
        <f t="shared" si="13"/>
        <v>93.901750000000007</v>
      </c>
      <c r="M133" s="14"/>
    </row>
    <row r="134" spans="1:13" ht="39.75" hidden="1" customHeight="1">
      <c r="A134" s="6">
        <v>4633</v>
      </c>
      <c r="B134" s="7" t="s">
        <v>169</v>
      </c>
      <c r="C134" s="6" t="s">
        <v>170</v>
      </c>
      <c r="D134" s="8">
        <f>SUM(E134,F134)</f>
        <v>0</v>
      </c>
      <c r="E134" s="8">
        <v>0</v>
      </c>
      <c r="F134" s="8" t="s">
        <v>3</v>
      </c>
      <c r="G134" s="8">
        <f>SUM(H134,I134)</f>
        <v>0</v>
      </c>
      <c r="H134" s="9">
        <v>0</v>
      </c>
      <c r="I134" s="9" t="s">
        <v>3</v>
      </c>
      <c r="J134" s="9" t="e">
        <f>SUM(K134,L134)</f>
        <v>#DIV/0!</v>
      </c>
      <c r="K134" s="12">
        <v>0</v>
      </c>
      <c r="L134" s="13" t="e">
        <f t="shared" si="13"/>
        <v>#DIV/0!</v>
      </c>
      <c r="M134" s="14"/>
    </row>
    <row r="135" spans="1:13" ht="24" customHeight="1">
      <c r="A135" s="6">
        <v>4634</v>
      </c>
      <c r="B135" s="7" t="s">
        <v>171</v>
      </c>
      <c r="C135" s="6" t="s">
        <v>172</v>
      </c>
      <c r="D135" s="8">
        <f>SUM(E135,F135)</f>
        <v>40320000</v>
      </c>
      <c r="E135" s="8">
        <v>40320000</v>
      </c>
      <c r="F135" s="8" t="s">
        <v>3</v>
      </c>
      <c r="G135" s="8">
        <f>SUM(H135,I135)</f>
        <v>40000000</v>
      </c>
      <c r="H135" s="9">
        <v>40000000</v>
      </c>
      <c r="I135" s="9" t="s">
        <v>3</v>
      </c>
      <c r="J135" s="9">
        <f>SUM(K135,L135)</f>
        <v>25375063.4375</v>
      </c>
      <c r="K135" s="12">
        <v>25375000</v>
      </c>
      <c r="L135" s="13">
        <f t="shared" si="13"/>
        <v>63.4375</v>
      </c>
      <c r="M135" s="14"/>
    </row>
    <row r="136" spans="1:13" ht="3" hidden="1" customHeight="1">
      <c r="A136" s="6">
        <v>4640</v>
      </c>
      <c r="B136" s="7" t="s">
        <v>173</v>
      </c>
      <c r="C136" s="6" t="s">
        <v>19</v>
      </c>
      <c r="D136" s="8">
        <f>SUM(D138)</f>
        <v>0</v>
      </c>
      <c r="E136" s="8">
        <f>SUM(E138)</f>
        <v>0</v>
      </c>
      <c r="F136" s="8" t="s">
        <v>3</v>
      </c>
      <c r="G136" s="8">
        <f>SUM(G138)</f>
        <v>0</v>
      </c>
      <c r="H136" s="9">
        <f>SUM(H138)</f>
        <v>0</v>
      </c>
      <c r="I136" s="9" t="s">
        <v>3</v>
      </c>
      <c r="J136" s="9" t="e">
        <f>SUM(J138)</f>
        <v>#DIV/0!</v>
      </c>
      <c r="K136" s="12">
        <f>SUM(K138)</f>
        <v>0</v>
      </c>
      <c r="L136" s="13" t="e">
        <f t="shared" si="13"/>
        <v>#DIV/0!</v>
      </c>
      <c r="M136" s="14"/>
    </row>
    <row r="137" spans="1:13" ht="39.75" hidden="1" customHeight="1">
      <c r="A137" s="6"/>
      <c r="B137" s="7" t="s">
        <v>164</v>
      </c>
      <c r="C137" s="6"/>
      <c r="D137" s="6"/>
      <c r="E137" s="6"/>
      <c r="F137" s="6"/>
      <c r="G137" s="6"/>
      <c r="H137" s="10"/>
      <c r="I137" s="10"/>
      <c r="J137" s="10"/>
      <c r="K137" s="15"/>
      <c r="L137" s="13" t="e">
        <f t="shared" si="13"/>
        <v>#DIV/0!</v>
      </c>
      <c r="M137" s="14"/>
    </row>
    <row r="138" spans="1:13" ht="39.75" hidden="1" customHeight="1">
      <c r="A138" s="6">
        <v>4641</v>
      </c>
      <c r="B138" s="7" t="s">
        <v>174</v>
      </c>
      <c r="C138" s="6" t="s">
        <v>175</v>
      </c>
      <c r="D138" s="8">
        <f>SUM(E138,F138)</f>
        <v>0</v>
      </c>
      <c r="E138" s="8">
        <v>0</v>
      </c>
      <c r="F138" s="8" t="s">
        <v>3</v>
      </c>
      <c r="G138" s="8">
        <f>SUM(H138,I138)</f>
        <v>0</v>
      </c>
      <c r="H138" s="9">
        <v>0</v>
      </c>
      <c r="I138" s="9" t="s">
        <v>3</v>
      </c>
      <c r="J138" s="9" t="e">
        <f>SUM(K138,L138)</f>
        <v>#DIV/0!</v>
      </c>
      <c r="K138" s="12">
        <v>0</v>
      </c>
      <c r="L138" s="13" t="e">
        <f t="shared" si="13"/>
        <v>#DIV/0!</v>
      </c>
      <c r="M138" s="14"/>
    </row>
    <row r="139" spans="1:13" ht="15" customHeight="1">
      <c r="A139" s="6">
        <v>4700</v>
      </c>
      <c r="B139" s="7" t="s">
        <v>176</v>
      </c>
      <c r="C139" s="6" t="s">
        <v>19</v>
      </c>
      <c r="D139" s="8">
        <f t="shared" ref="D139:K139" si="14">SUM(D141,D145,D151,D154,D158,D161,D164)</f>
        <v>235729300</v>
      </c>
      <c r="E139" s="8">
        <f t="shared" si="14"/>
        <v>235729300</v>
      </c>
      <c r="F139" s="8">
        <f t="shared" si="14"/>
        <v>0</v>
      </c>
      <c r="G139" s="8">
        <f t="shared" si="14"/>
        <v>66549200</v>
      </c>
      <c r="H139" s="9">
        <f t="shared" si="14"/>
        <v>216549200</v>
      </c>
      <c r="I139" s="9">
        <f t="shared" si="14"/>
        <v>0</v>
      </c>
      <c r="J139" s="9" t="e">
        <f t="shared" si="14"/>
        <v>#DIV/0!</v>
      </c>
      <c r="K139" s="12">
        <f t="shared" si="14"/>
        <v>151317222</v>
      </c>
      <c r="L139" s="13">
        <f t="shared" si="13"/>
        <v>69.876601714529542</v>
      </c>
      <c r="M139" s="14"/>
    </row>
    <row r="140" spans="1:13" ht="19.5" customHeight="1">
      <c r="A140" s="6"/>
      <c r="B140" s="7" t="s">
        <v>17</v>
      </c>
      <c r="C140" s="6"/>
      <c r="D140" s="6"/>
      <c r="E140" s="6"/>
      <c r="F140" s="6"/>
      <c r="G140" s="6"/>
      <c r="H140" s="10"/>
      <c r="I140" s="10"/>
      <c r="J140" s="10"/>
      <c r="K140" s="15"/>
      <c r="L140" s="13"/>
      <c r="M140" s="14"/>
    </row>
    <row r="141" spans="1:13" ht="28.5" customHeight="1">
      <c r="A141" s="6">
        <v>4710</v>
      </c>
      <c r="B141" s="7" t="s">
        <v>177</v>
      </c>
      <c r="C141" s="6" t="s">
        <v>19</v>
      </c>
      <c r="D141" s="8">
        <f>SUM(D143:D144)</f>
        <v>1930000</v>
      </c>
      <c r="E141" s="8">
        <f>SUM(E143:E144)</f>
        <v>1930000</v>
      </c>
      <c r="F141" s="8" t="s">
        <v>3</v>
      </c>
      <c r="G141" s="8">
        <f>SUM(G143:G144)</f>
        <v>1930000</v>
      </c>
      <c r="H141" s="9">
        <f>SUM(H143:H144)</f>
        <v>1930000</v>
      </c>
      <c r="I141" s="9" t="s">
        <v>3</v>
      </c>
      <c r="J141" s="9">
        <f>SUM(J143:J144)</f>
        <v>200010.36269430051</v>
      </c>
      <c r="K141" s="12">
        <f>SUM(K143:K144)</f>
        <v>200000</v>
      </c>
      <c r="L141" s="13">
        <f>K141*100/H141</f>
        <v>10.362694300518134</v>
      </c>
      <c r="M141" s="14"/>
    </row>
    <row r="142" spans="1:13" ht="15" customHeight="1">
      <c r="A142" s="6"/>
      <c r="B142" s="7" t="s">
        <v>164</v>
      </c>
      <c r="C142" s="6"/>
      <c r="D142" s="6"/>
      <c r="E142" s="6"/>
      <c r="F142" s="6"/>
      <c r="G142" s="6"/>
      <c r="H142" s="10"/>
      <c r="I142" s="10"/>
      <c r="J142" s="10"/>
      <c r="K142" s="15"/>
      <c r="L142" s="13"/>
      <c r="M142" s="14"/>
    </row>
    <row r="143" spans="1:13" ht="39.950000000000003" customHeight="1">
      <c r="A143" s="6">
        <v>4711</v>
      </c>
      <c r="B143" s="7" t="s">
        <v>178</v>
      </c>
      <c r="C143" s="6" t="s">
        <v>179</v>
      </c>
      <c r="D143" s="8">
        <f>SUM(E143,F143)</f>
        <v>0</v>
      </c>
      <c r="E143" s="8">
        <v>0</v>
      </c>
      <c r="F143" s="8" t="s">
        <v>3</v>
      </c>
      <c r="G143" s="8">
        <f>SUM(H143,I143)</f>
        <v>0</v>
      </c>
      <c r="H143" s="9">
        <v>0</v>
      </c>
      <c r="I143" s="9" t="s">
        <v>3</v>
      </c>
      <c r="J143" s="9">
        <f>SUM(K143,L143)</f>
        <v>0</v>
      </c>
      <c r="K143" s="12">
        <v>0</v>
      </c>
      <c r="L143" s="13"/>
      <c r="M143" s="14"/>
    </row>
    <row r="144" spans="1:13" ht="33" customHeight="1">
      <c r="A144" s="6">
        <v>4712</v>
      </c>
      <c r="B144" s="7" t="s">
        <v>180</v>
      </c>
      <c r="C144" s="6" t="s">
        <v>181</v>
      </c>
      <c r="D144" s="8">
        <f>SUM(E144,F144)</f>
        <v>1930000</v>
      </c>
      <c r="E144" s="8">
        <v>1930000</v>
      </c>
      <c r="F144" s="8" t="s">
        <v>3</v>
      </c>
      <c r="G144" s="8">
        <f>SUM(H144,I144)</f>
        <v>1930000</v>
      </c>
      <c r="H144" s="9">
        <v>1930000</v>
      </c>
      <c r="I144" s="9" t="s">
        <v>3</v>
      </c>
      <c r="J144" s="9">
        <f>SUM(K144,L144)</f>
        <v>200010.36269430051</v>
      </c>
      <c r="K144" s="12">
        <v>200000</v>
      </c>
      <c r="L144" s="13">
        <f t="shared" ref="L144:L164" si="15">K144*100/H144</f>
        <v>10.362694300518134</v>
      </c>
      <c r="M144" s="14"/>
    </row>
    <row r="145" spans="1:13" ht="37.5" customHeight="1">
      <c r="A145" s="6">
        <v>4720</v>
      </c>
      <c r="B145" s="7" t="s">
        <v>182</v>
      </c>
      <c r="C145" s="6" t="s">
        <v>19</v>
      </c>
      <c r="D145" s="8">
        <f>SUM(D147:D150)</f>
        <v>1110000</v>
      </c>
      <c r="E145" s="8">
        <f>SUM(E147:E150)</f>
        <v>1110000</v>
      </c>
      <c r="F145" s="8" t="s">
        <v>3</v>
      </c>
      <c r="G145" s="8">
        <f>SUM(G147:G150)</f>
        <v>1920000</v>
      </c>
      <c r="H145" s="9">
        <f>SUM(H147:H150)</f>
        <v>1920000</v>
      </c>
      <c r="I145" s="9" t="s">
        <v>3</v>
      </c>
      <c r="J145" s="9" t="e">
        <f>SUM(J147:J150)</f>
        <v>#DIV/0!</v>
      </c>
      <c r="K145" s="12">
        <f>SUM(K147:K150)</f>
        <v>1117222</v>
      </c>
      <c r="L145" s="13">
        <f t="shared" si="15"/>
        <v>58.188645833333332</v>
      </c>
      <c r="M145" s="14"/>
    </row>
    <row r="146" spans="1:13" ht="39.75" hidden="1" customHeight="1">
      <c r="A146" s="6"/>
      <c r="B146" s="7" t="s">
        <v>164</v>
      </c>
      <c r="C146" s="6"/>
      <c r="D146" s="6"/>
      <c r="E146" s="6"/>
      <c r="F146" s="6"/>
      <c r="G146" s="6"/>
      <c r="H146" s="10"/>
      <c r="I146" s="10"/>
      <c r="J146" s="10"/>
      <c r="K146" s="15"/>
      <c r="L146" s="13" t="e">
        <f t="shared" si="15"/>
        <v>#DIV/0!</v>
      </c>
      <c r="M146" s="14"/>
    </row>
    <row r="147" spans="1:13" ht="39.75" hidden="1" customHeight="1">
      <c r="A147" s="6">
        <v>4721</v>
      </c>
      <c r="B147" s="7" t="s">
        <v>183</v>
      </c>
      <c r="C147" s="6" t="s">
        <v>184</v>
      </c>
      <c r="D147" s="8">
        <f>SUM(E147,F147)</f>
        <v>0</v>
      </c>
      <c r="E147" s="8">
        <v>0</v>
      </c>
      <c r="F147" s="8" t="s">
        <v>3</v>
      </c>
      <c r="G147" s="8">
        <f>SUM(H147,I147)</f>
        <v>0</v>
      </c>
      <c r="H147" s="9">
        <v>0</v>
      </c>
      <c r="I147" s="9" t="s">
        <v>3</v>
      </c>
      <c r="J147" s="9" t="e">
        <f>SUM(K147,L147)</f>
        <v>#DIV/0!</v>
      </c>
      <c r="K147" s="12">
        <v>0</v>
      </c>
      <c r="L147" s="13" t="e">
        <f t="shared" si="15"/>
        <v>#DIV/0!</v>
      </c>
      <c r="M147" s="14"/>
    </row>
    <row r="148" spans="1:13" ht="19.5" customHeight="1">
      <c r="A148" s="6">
        <v>4722</v>
      </c>
      <c r="B148" s="7" t="s">
        <v>185</v>
      </c>
      <c r="C148" s="6" t="s">
        <v>186</v>
      </c>
      <c r="D148" s="8">
        <f>SUM(E148,F148)</f>
        <v>440000</v>
      </c>
      <c r="E148" s="8">
        <v>440000</v>
      </c>
      <c r="F148" s="8" t="s">
        <v>3</v>
      </c>
      <c r="G148" s="8">
        <f>SUM(H148,I148)</f>
        <v>940000</v>
      </c>
      <c r="H148" s="9">
        <v>940000</v>
      </c>
      <c r="I148" s="9" t="s">
        <v>3</v>
      </c>
      <c r="J148" s="9">
        <f>SUM(K148,L148)</f>
        <v>481051.17021276598</v>
      </c>
      <c r="K148" s="12">
        <v>481000</v>
      </c>
      <c r="L148" s="13">
        <f t="shared" si="15"/>
        <v>51.170212765957444</v>
      </c>
      <c r="M148" s="14"/>
    </row>
    <row r="149" spans="1:13" ht="20.25" customHeight="1">
      <c r="A149" s="6">
        <v>4723</v>
      </c>
      <c r="B149" s="7" t="s">
        <v>187</v>
      </c>
      <c r="C149" s="6" t="s">
        <v>188</v>
      </c>
      <c r="D149" s="8">
        <f>SUM(E149,F149)</f>
        <v>670000</v>
      </c>
      <c r="E149" s="8">
        <v>670000</v>
      </c>
      <c r="F149" s="8" t="s">
        <v>3</v>
      </c>
      <c r="G149" s="8">
        <f>SUM(H149,I149)</f>
        <v>980000</v>
      </c>
      <c r="H149" s="9">
        <v>980000</v>
      </c>
      <c r="I149" s="9" t="s">
        <v>3</v>
      </c>
      <c r="J149" s="9">
        <f>SUM(K149,L149)</f>
        <v>636286.92061224487</v>
      </c>
      <c r="K149" s="12">
        <v>636222</v>
      </c>
      <c r="L149" s="13">
        <f t="shared" si="15"/>
        <v>64.920612244897953</v>
      </c>
      <c r="M149" s="14"/>
    </row>
    <row r="150" spans="1:13" ht="39.75" hidden="1" customHeight="1">
      <c r="A150" s="6">
        <v>4724</v>
      </c>
      <c r="B150" s="7" t="s">
        <v>189</v>
      </c>
      <c r="C150" s="6" t="s">
        <v>190</v>
      </c>
      <c r="D150" s="8">
        <f>SUM(E150,F150)</f>
        <v>0</v>
      </c>
      <c r="E150" s="8">
        <v>0</v>
      </c>
      <c r="F150" s="8" t="s">
        <v>3</v>
      </c>
      <c r="G150" s="8">
        <f>SUM(H150,I150)</f>
        <v>0</v>
      </c>
      <c r="H150" s="9">
        <v>0</v>
      </c>
      <c r="I150" s="9" t="s">
        <v>3</v>
      </c>
      <c r="J150" s="9" t="e">
        <f>SUM(K150,L150)</f>
        <v>#DIV/0!</v>
      </c>
      <c r="K150" s="12">
        <v>0</v>
      </c>
      <c r="L150" s="13" t="e">
        <f t="shared" si="15"/>
        <v>#DIV/0!</v>
      </c>
      <c r="M150" s="14"/>
    </row>
    <row r="151" spans="1:13" ht="33.75" hidden="1" customHeight="1">
      <c r="A151" s="6">
        <v>4730</v>
      </c>
      <c r="B151" s="7" t="s">
        <v>191</v>
      </c>
      <c r="C151" s="6" t="s">
        <v>19</v>
      </c>
      <c r="D151" s="8">
        <f>SUM(D153)</f>
        <v>0</v>
      </c>
      <c r="E151" s="8">
        <f>SUM(E153)</f>
        <v>0</v>
      </c>
      <c r="F151" s="8" t="s">
        <v>3</v>
      </c>
      <c r="G151" s="8">
        <f>SUM(G153)</f>
        <v>0</v>
      </c>
      <c r="H151" s="9">
        <f>SUM(H153)</f>
        <v>0</v>
      </c>
      <c r="I151" s="9" t="s">
        <v>3</v>
      </c>
      <c r="J151" s="9" t="e">
        <f>SUM(J153)</f>
        <v>#DIV/0!</v>
      </c>
      <c r="K151" s="12">
        <f>SUM(K153)</f>
        <v>0</v>
      </c>
      <c r="L151" s="13" t="e">
        <f t="shared" si="15"/>
        <v>#DIV/0!</v>
      </c>
      <c r="M151" s="14"/>
    </row>
    <row r="152" spans="1:13" ht="39.75" hidden="1" customHeight="1">
      <c r="A152" s="6"/>
      <c r="B152" s="7" t="s">
        <v>6</v>
      </c>
      <c r="C152" s="6"/>
      <c r="D152" s="6"/>
      <c r="E152" s="6"/>
      <c r="F152" s="6"/>
      <c r="G152" s="6"/>
      <c r="H152" s="10"/>
      <c r="I152" s="10"/>
      <c r="J152" s="10"/>
      <c r="K152" s="15"/>
      <c r="L152" s="13" t="e">
        <f t="shared" si="15"/>
        <v>#DIV/0!</v>
      </c>
      <c r="M152" s="14"/>
    </row>
    <row r="153" spans="1:13" ht="39.75" hidden="1" customHeight="1">
      <c r="A153" s="6">
        <v>4731</v>
      </c>
      <c r="B153" s="7" t="s">
        <v>192</v>
      </c>
      <c r="C153" s="6" t="s">
        <v>193</v>
      </c>
      <c r="D153" s="8">
        <f>SUM(E153,F153)</f>
        <v>0</v>
      </c>
      <c r="E153" s="8">
        <v>0</v>
      </c>
      <c r="F153" s="8" t="s">
        <v>3</v>
      </c>
      <c r="G153" s="8">
        <f>SUM(H153,I153)</f>
        <v>0</v>
      </c>
      <c r="H153" s="9">
        <v>0</v>
      </c>
      <c r="I153" s="9" t="s">
        <v>3</v>
      </c>
      <c r="J153" s="9" t="e">
        <f>SUM(K153,L153)</f>
        <v>#DIV/0!</v>
      </c>
      <c r="K153" s="12">
        <v>0</v>
      </c>
      <c r="L153" s="13" t="e">
        <f t="shared" si="15"/>
        <v>#DIV/0!</v>
      </c>
      <c r="M153" s="14"/>
    </row>
    <row r="154" spans="1:13" ht="39.75" hidden="1" customHeight="1">
      <c r="A154" s="6">
        <v>4740</v>
      </c>
      <c r="B154" s="7" t="s">
        <v>194</v>
      </c>
      <c r="C154" s="6" t="s">
        <v>19</v>
      </c>
      <c r="D154" s="8">
        <f>SUM(D156:D157)</f>
        <v>0</v>
      </c>
      <c r="E154" s="8">
        <f>SUM(E156:E157)</f>
        <v>0</v>
      </c>
      <c r="F154" s="8" t="s">
        <v>3</v>
      </c>
      <c r="G154" s="8">
        <f>SUM(G156:G157)</f>
        <v>0</v>
      </c>
      <c r="H154" s="9">
        <f>SUM(H156:H157)</f>
        <v>0</v>
      </c>
      <c r="I154" s="9" t="s">
        <v>3</v>
      </c>
      <c r="J154" s="9" t="e">
        <f>SUM(J156:J157)</f>
        <v>#DIV/0!</v>
      </c>
      <c r="K154" s="12">
        <f>SUM(K156:K157)</f>
        <v>0</v>
      </c>
      <c r="L154" s="13" t="e">
        <f t="shared" si="15"/>
        <v>#DIV/0!</v>
      </c>
      <c r="M154" s="14"/>
    </row>
    <row r="155" spans="1:13" ht="39.75" hidden="1" customHeight="1">
      <c r="A155" s="6"/>
      <c r="B155" s="7" t="s">
        <v>6</v>
      </c>
      <c r="C155" s="6"/>
      <c r="D155" s="6"/>
      <c r="E155" s="6"/>
      <c r="F155" s="6"/>
      <c r="G155" s="6"/>
      <c r="H155" s="10"/>
      <c r="I155" s="10"/>
      <c r="J155" s="10"/>
      <c r="K155" s="15"/>
      <c r="L155" s="13" t="e">
        <f t="shared" si="15"/>
        <v>#DIV/0!</v>
      </c>
      <c r="M155" s="14"/>
    </row>
    <row r="156" spans="1:13" ht="39.75" hidden="1" customHeight="1">
      <c r="A156" s="6">
        <v>4741</v>
      </c>
      <c r="B156" s="7" t="s">
        <v>195</v>
      </c>
      <c r="C156" s="6" t="s">
        <v>196</v>
      </c>
      <c r="D156" s="8">
        <f>SUM(E156,F156)</f>
        <v>0</v>
      </c>
      <c r="E156" s="8">
        <v>0</v>
      </c>
      <c r="F156" s="8" t="s">
        <v>3</v>
      </c>
      <c r="G156" s="8">
        <f>SUM(H156,I156)</f>
        <v>0</v>
      </c>
      <c r="H156" s="9">
        <v>0</v>
      </c>
      <c r="I156" s="9" t="s">
        <v>3</v>
      </c>
      <c r="J156" s="9" t="e">
        <f>SUM(K156,L156)</f>
        <v>#DIV/0!</v>
      </c>
      <c r="K156" s="12">
        <v>0</v>
      </c>
      <c r="L156" s="13" t="e">
        <f t="shared" si="15"/>
        <v>#DIV/0!</v>
      </c>
      <c r="M156" s="14"/>
    </row>
    <row r="157" spans="1:13" ht="39.75" hidden="1" customHeight="1">
      <c r="A157" s="6">
        <v>4742</v>
      </c>
      <c r="B157" s="7" t="s">
        <v>197</v>
      </c>
      <c r="C157" s="6" t="s">
        <v>198</v>
      </c>
      <c r="D157" s="8">
        <f>SUM(E157,F157)</f>
        <v>0</v>
      </c>
      <c r="E157" s="8">
        <v>0</v>
      </c>
      <c r="F157" s="8" t="s">
        <v>3</v>
      </c>
      <c r="G157" s="8">
        <f>SUM(H157,I157)</f>
        <v>0</v>
      </c>
      <c r="H157" s="9">
        <v>0</v>
      </c>
      <c r="I157" s="9" t="s">
        <v>3</v>
      </c>
      <c r="J157" s="9" t="e">
        <f>SUM(K157,L157)</f>
        <v>#DIV/0!</v>
      </c>
      <c r="K157" s="12">
        <v>0</v>
      </c>
      <c r="L157" s="13" t="e">
        <f t="shared" si="15"/>
        <v>#DIV/0!</v>
      </c>
      <c r="M157" s="14"/>
    </row>
    <row r="158" spans="1:13" ht="39.75" hidden="1" customHeight="1">
      <c r="A158" s="6">
        <v>4750</v>
      </c>
      <c r="B158" s="7" t="s">
        <v>199</v>
      </c>
      <c r="C158" s="6" t="s">
        <v>19</v>
      </c>
      <c r="D158" s="8">
        <f>SUM(D160)</f>
        <v>0</v>
      </c>
      <c r="E158" s="8">
        <f>SUM(E160)</f>
        <v>0</v>
      </c>
      <c r="F158" s="8" t="s">
        <v>3</v>
      </c>
      <c r="G158" s="8">
        <f>SUM(G160)</f>
        <v>0</v>
      </c>
      <c r="H158" s="9">
        <f>SUM(H160)</f>
        <v>0</v>
      </c>
      <c r="I158" s="9" t="s">
        <v>3</v>
      </c>
      <c r="J158" s="9" t="e">
        <f>SUM(J160)</f>
        <v>#DIV/0!</v>
      </c>
      <c r="K158" s="12">
        <f>SUM(K160)</f>
        <v>0</v>
      </c>
      <c r="L158" s="13" t="e">
        <f t="shared" si="15"/>
        <v>#DIV/0!</v>
      </c>
      <c r="M158" s="14"/>
    </row>
    <row r="159" spans="1:13" ht="39.75" hidden="1" customHeight="1">
      <c r="A159" s="6"/>
      <c r="B159" s="7" t="s">
        <v>6</v>
      </c>
      <c r="C159" s="6"/>
      <c r="D159" s="6"/>
      <c r="E159" s="6"/>
      <c r="F159" s="6"/>
      <c r="G159" s="6"/>
      <c r="H159" s="10"/>
      <c r="I159" s="10"/>
      <c r="J159" s="10"/>
      <c r="K159" s="15"/>
      <c r="L159" s="13" t="e">
        <f t="shared" si="15"/>
        <v>#DIV/0!</v>
      </c>
      <c r="M159" s="14"/>
    </row>
    <row r="160" spans="1:13" ht="39.75" hidden="1" customHeight="1">
      <c r="A160" s="6">
        <v>4751</v>
      </c>
      <c r="B160" s="7" t="s">
        <v>200</v>
      </c>
      <c r="C160" s="6" t="s">
        <v>201</v>
      </c>
      <c r="D160" s="8">
        <f>SUM(E160,F160)</f>
        <v>0</v>
      </c>
      <c r="E160" s="8">
        <v>0</v>
      </c>
      <c r="F160" s="8" t="s">
        <v>3</v>
      </c>
      <c r="G160" s="8">
        <f>SUM(H160,I160)</f>
        <v>0</v>
      </c>
      <c r="H160" s="9">
        <v>0</v>
      </c>
      <c r="I160" s="9" t="s">
        <v>3</v>
      </c>
      <c r="J160" s="9" t="e">
        <f>SUM(K160,L160)</f>
        <v>#DIV/0!</v>
      </c>
      <c r="K160" s="12">
        <v>0</v>
      </c>
      <c r="L160" s="13" t="e">
        <f t="shared" si="15"/>
        <v>#DIV/0!</v>
      </c>
      <c r="M160" s="14"/>
    </row>
    <row r="161" spans="1:13" ht="39.75" hidden="1" customHeight="1">
      <c r="A161" s="6">
        <v>4760</v>
      </c>
      <c r="B161" s="7" t="s">
        <v>202</v>
      </c>
      <c r="C161" s="6" t="s">
        <v>19</v>
      </c>
      <c r="D161" s="8">
        <f>SUM(D163)</f>
        <v>0</v>
      </c>
      <c r="E161" s="8">
        <f>SUM(E163)</f>
        <v>0</v>
      </c>
      <c r="F161" s="8" t="s">
        <v>3</v>
      </c>
      <c r="G161" s="8">
        <f>SUM(G163)</f>
        <v>0</v>
      </c>
      <c r="H161" s="9">
        <f>SUM(H163)</f>
        <v>0</v>
      </c>
      <c r="I161" s="9" t="s">
        <v>3</v>
      </c>
      <c r="J161" s="9" t="e">
        <f>SUM(J163)</f>
        <v>#DIV/0!</v>
      </c>
      <c r="K161" s="12">
        <f>SUM(K163)</f>
        <v>0</v>
      </c>
      <c r="L161" s="13" t="e">
        <f t="shared" si="15"/>
        <v>#DIV/0!</v>
      </c>
      <c r="M161" s="14"/>
    </row>
    <row r="162" spans="1:13" ht="39.75" hidden="1" customHeight="1">
      <c r="A162" s="6"/>
      <c r="B162" s="7" t="s">
        <v>6</v>
      </c>
      <c r="C162" s="6"/>
      <c r="D162" s="6"/>
      <c r="E162" s="6"/>
      <c r="F162" s="6"/>
      <c r="G162" s="6"/>
      <c r="H162" s="10"/>
      <c r="I162" s="10"/>
      <c r="J162" s="10"/>
      <c r="K162" s="15"/>
      <c r="L162" s="13" t="e">
        <f t="shared" si="15"/>
        <v>#DIV/0!</v>
      </c>
      <c r="M162" s="14"/>
    </row>
    <row r="163" spans="1:13" ht="25.5" hidden="1" customHeight="1">
      <c r="A163" s="6">
        <v>4761</v>
      </c>
      <c r="B163" s="7" t="s">
        <v>203</v>
      </c>
      <c r="C163" s="6" t="s">
        <v>204</v>
      </c>
      <c r="D163" s="8">
        <f>SUM(E163,F163)</f>
        <v>0</v>
      </c>
      <c r="E163" s="8">
        <v>0</v>
      </c>
      <c r="F163" s="8" t="s">
        <v>3</v>
      </c>
      <c r="G163" s="8">
        <f>SUM(H163,I163)</f>
        <v>0</v>
      </c>
      <c r="H163" s="9">
        <v>0</v>
      </c>
      <c r="I163" s="9" t="s">
        <v>3</v>
      </c>
      <c r="J163" s="9" t="e">
        <f>SUM(K163,L163)</f>
        <v>#DIV/0!</v>
      </c>
      <c r="K163" s="12">
        <v>0</v>
      </c>
      <c r="L163" s="13" t="e">
        <f t="shared" si="15"/>
        <v>#DIV/0!</v>
      </c>
      <c r="M163" s="14"/>
    </row>
    <row r="164" spans="1:13" ht="23.25" customHeight="1">
      <c r="A164" s="6">
        <v>4770</v>
      </c>
      <c r="B164" s="7" t="s">
        <v>205</v>
      </c>
      <c r="C164" s="6" t="s">
        <v>19</v>
      </c>
      <c r="D164" s="8">
        <f t="shared" ref="D164:K164" si="16">SUM(D166)</f>
        <v>232689300</v>
      </c>
      <c r="E164" s="8">
        <f t="shared" si="16"/>
        <v>232689300</v>
      </c>
      <c r="F164" s="8">
        <f t="shared" si="16"/>
        <v>0</v>
      </c>
      <c r="G164" s="8">
        <f t="shared" si="16"/>
        <v>62699200</v>
      </c>
      <c r="H164" s="9">
        <f t="shared" si="16"/>
        <v>212699200</v>
      </c>
      <c r="I164" s="9">
        <f t="shared" si="16"/>
        <v>0</v>
      </c>
      <c r="J164" s="9">
        <f t="shared" si="16"/>
        <v>0</v>
      </c>
      <c r="K164" s="12">
        <f t="shared" si="16"/>
        <v>150000000</v>
      </c>
      <c r="L164" s="13">
        <f t="shared" si="15"/>
        <v>70.522127022574608</v>
      </c>
      <c r="M164" s="14"/>
    </row>
    <row r="165" spans="1:13" ht="13.5" customHeight="1">
      <c r="A165" s="6"/>
      <c r="B165" s="7" t="s">
        <v>6</v>
      </c>
      <c r="C165" s="6"/>
      <c r="D165" s="6"/>
      <c r="E165" s="6"/>
      <c r="F165" s="6"/>
      <c r="G165" s="6"/>
      <c r="H165" s="10"/>
      <c r="I165" s="10"/>
      <c r="J165" s="10"/>
      <c r="K165" s="15"/>
      <c r="L165" s="13">
        <v>0</v>
      </c>
      <c r="M165" s="14"/>
    </row>
    <row r="166" spans="1:13" ht="24" customHeight="1">
      <c r="A166" s="6">
        <v>4771</v>
      </c>
      <c r="B166" s="7" t="s">
        <v>206</v>
      </c>
      <c r="C166" s="6" t="s">
        <v>207</v>
      </c>
      <c r="D166" s="8">
        <v>232689300</v>
      </c>
      <c r="E166" s="8">
        <v>232689300</v>
      </c>
      <c r="F166" s="8">
        <v>0</v>
      </c>
      <c r="G166" s="8">
        <v>62699200</v>
      </c>
      <c r="H166" s="9">
        <v>212699200</v>
      </c>
      <c r="I166" s="9">
        <v>0</v>
      </c>
      <c r="J166" s="9">
        <v>0</v>
      </c>
      <c r="K166" s="12">
        <v>150000000</v>
      </c>
      <c r="L166" s="13">
        <f t="shared" ref="L166:L197" si="17">K166*100/H166</f>
        <v>70.522127022574608</v>
      </c>
      <c r="M166" s="14"/>
    </row>
    <row r="167" spans="1:13" ht="36.75" customHeight="1">
      <c r="A167" s="6">
        <v>4772</v>
      </c>
      <c r="B167" s="7" t="s">
        <v>208</v>
      </c>
      <c r="C167" s="6" t="s">
        <v>19</v>
      </c>
      <c r="D167" s="8">
        <f>SUM(E167,F167)</f>
        <v>0</v>
      </c>
      <c r="E167" s="8">
        <v>0</v>
      </c>
      <c r="F167" s="8" t="s">
        <v>3</v>
      </c>
      <c r="G167" s="8">
        <f>SUM(H167,I167)</f>
        <v>150000000</v>
      </c>
      <c r="H167" s="9">
        <v>150000000</v>
      </c>
      <c r="I167" s="9" t="s">
        <v>3</v>
      </c>
      <c r="J167" s="9">
        <f>SUM(K167,L167)</f>
        <v>150000100</v>
      </c>
      <c r="K167" s="12">
        <v>150000000</v>
      </c>
      <c r="L167" s="13">
        <f t="shared" si="17"/>
        <v>100</v>
      </c>
      <c r="M167" s="14"/>
    </row>
    <row r="168" spans="1:13" ht="39.75" hidden="1" customHeight="1">
      <c r="A168" s="6">
        <v>5000</v>
      </c>
      <c r="B168" s="7" t="s">
        <v>209</v>
      </c>
      <c r="C168" s="6" t="s">
        <v>19</v>
      </c>
      <c r="D168" s="8">
        <f>SUM(D170,D188,D194,D197,D203)</f>
        <v>548184498.5</v>
      </c>
      <c r="E168" s="8" t="s">
        <v>3</v>
      </c>
      <c r="F168" s="8">
        <f>SUM(F170,F188,F194,F197,F203)</f>
        <v>548184498.5</v>
      </c>
      <c r="G168" s="8">
        <f>SUM(G170,G188,G194,G197,G203)</f>
        <v>895669957</v>
      </c>
      <c r="H168" s="9" t="s">
        <v>3</v>
      </c>
      <c r="I168" s="9">
        <f>SUM(I170,I188,I194,I197,I203)</f>
        <v>895669957</v>
      </c>
      <c r="J168" s="9" t="e">
        <f>SUM(J170,J188,J194,J197,J203)</f>
        <v>#VALUE!</v>
      </c>
      <c r="K168" s="9" t="s">
        <v>3</v>
      </c>
      <c r="L168" s="16" t="e">
        <f t="shared" si="17"/>
        <v>#VALUE!</v>
      </c>
    </row>
    <row r="169" spans="1:13" ht="39.75" hidden="1" customHeight="1">
      <c r="A169" s="6"/>
      <c r="B169" s="7" t="s">
        <v>17</v>
      </c>
      <c r="C169" s="6"/>
      <c r="D169" s="6"/>
      <c r="E169" s="6"/>
      <c r="F169" s="6"/>
      <c r="G169" s="6"/>
      <c r="H169" s="10"/>
      <c r="I169" s="10"/>
      <c r="J169" s="10"/>
      <c r="K169" s="10"/>
      <c r="L169" s="9" t="e">
        <f t="shared" si="17"/>
        <v>#DIV/0!</v>
      </c>
    </row>
    <row r="170" spans="1:13" ht="39.75" hidden="1" customHeight="1">
      <c r="A170" s="6">
        <v>5100</v>
      </c>
      <c r="B170" s="7" t="s">
        <v>210</v>
      </c>
      <c r="C170" s="6" t="s">
        <v>19</v>
      </c>
      <c r="D170" s="8">
        <f>SUM(D172,D177,D182)</f>
        <v>548184498.5</v>
      </c>
      <c r="E170" s="8" t="s">
        <v>3</v>
      </c>
      <c r="F170" s="8">
        <f>SUM(F172,F177,F182)</f>
        <v>548184498.5</v>
      </c>
      <c r="G170" s="8">
        <f>SUM(G172,G177,G182)</f>
        <v>895669957</v>
      </c>
      <c r="H170" s="9" t="s">
        <v>3</v>
      </c>
      <c r="I170" s="9">
        <f>SUM(I172,I177,I182)</f>
        <v>895669957</v>
      </c>
      <c r="J170" s="9" t="e">
        <f>SUM(J172,J177,J182)</f>
        <v>#VALUE!</v>
      </c>
      <c r="K170" s="9" t="s">
        <v>3</v>
      </c>
      <c r="L170" s="9" t="e">
        <f t="shared" si="17"/>
        <v>#VALUE!</v>
      </c>
    </row>
    <row r="171" spans="1:13" ht="39.75" hidden="1" customHeight="1">
      <c r="A171" s="6"/>
      <c r="B171" s="7" t="s">
        <v>17</v>
      </c>
      <c r="C171" s="6"/>
      <c r="D171" s="6"/>
      <c r="E171" s="6"/>
      <c r="F171" s="6"/>
      <c r="G171" s="6"/>
      <c r="H171" s="10"/>
      <c r="I171" s="10"/>
      <c r="J171" s="10"/>
      <c r="K171" s="10"/>
      <c r="L171" s="9" t="e">
        <f t="shared" si="17"/>
        <v>#DIV/0!</v>
      </c>
    </row>
    <row r="172" spans="1:13" ht="39.75" hidden="1" customHeight="1">
      <c r="A172" s="6">
        <v>5110</v>
      </c>
      <c r="B172" s="7" t="s">
        <v>211</v>
      </c>
      <c r="C172" s="6" t="s">
        <v>19</v>
      </c>
      <c r="D172" s="8">
        <f>SUM(D174:D176)</f>
        <v>494427000.5</v>
      </c>
      <c r="E172" s="8" t="s">
        <v>3</v>
      </c>
      <c r="F172" s="8">
        <f>SUM(F174:F176)</f>
        <v>494427000.5</v>
      </c>
      <c r="G172" s="8">
        <f>SUM(G174:G176)</f>
        <v>792894857</v>
      </c>
      <c r="H172" s="9" t="s">
        <v>3</v>
      </c>
      <c r="I172" s="9">
        <f>SUM(I174:I176)</f>
        <v>792894857</v>
      </c>
      <c r="J172" s="9" t="e">
        <f>SUM(J174:J176)</f>
        <v>#VALUE!</v>
      </c>
      <c r="K172" s="9" t="s">
        <v>3</v>
      </c>
      <c r="L172" s="9" t="e">
        <f t="shared" si="17"/>
        <v>#VALUE!</v>
      </c>
    </row>
    <row r="173" spans="1:13" ht="0.75" customHeight="1">
      <c r="A173" s="6"/>
      <c r="B173" s="7" t="s">
        <v>6</v>
      </c>
      <c r="C173" s="6"/>
      <c r="D173" s="6"/>
      <c r="E173" s="6"/>
      <c r="F173" s="6"/>
      <c r="G173" s="6"/>
      <c r="H173" s="10"/>
      <c r="I173" s="10"/>
      <c r="J173" s="10"/>
      <c r="K173" s="10"/>
      <c r="L173" s="9" t="e">
        <f t="shared" si="17"/>
        <v>#DIV/0!</v>
      </c>
    </row>
    <row r="174" spans="1:13" ht="39.75" hidden="1" customHeight="1">
      <c r="A174" s="6">
        <v>5111</v>
      </c>
      <c r="B174" s="7" t="s">
        <v>212</v>
      </c>
      <c r="C174" s="6" t="s">
        <v>213</v>
      </c>
      <c r="D174" s="8">
        <f>SUM(E174,F174)</f>
        <v>0</v>
      </c>
      <c r="E174" s="8" t="s">
        <v>3</v>
      </c>
      <c r="F174" s="8">
        <v>0</v>
      </c>
      <c r="G174" s="8">
        <f>SUM(H174,I174)</f>
        <v>0</v>
      </c>
      <c r="H174" s="9" t="s">
        <v>3</v>
      </c>
      <c r="I174" s="9">
        <v>0</v>
      </c>
      <c r="J174" s="9" t="e">
        <f>SUM(K174,L174)</f>
        <v>#VALUE!</v>
      </c>
      <c r="K174" s="9" t="s">
        <v>3</v>
      </c>
      <c r="L174" s="9" t="e">
        <f t="shared" si="17"/>
        <v>#VALUE!</v>
      </c>
    </row>
    <row r="175" spans="1:13" ht="39.75" hidden="1" customHeight="1">
      <c r="A175" s="6">
        <v>5112</v>
      </c>
      <c r="B175" s="7" t="s">
        <v>214</v>
      </c>
      <c r="C175" s="6" t="s">
        <v>215</v>
      </c>
      <c r="D175" s="8">
        <f>SUM(E175,F175)</f>
        <v>218997373</v>
      </c>
      <c r="E175" s="8" t="s">
        <v>3</v>
      </c>
      <c r="F175" s="8">
        <v>218997373</v>
      </c>
      <c r="G175" s="8">
        <f>SUM(H175,I175)</f>
        <v>376599124</v>
      </c>
      <c r="H175" s="9" t="s">
        <v>3</v>
      </c>
      <c r="I175" s="9">
        <v>376599124</v>
      </c>
      <c r="J175" s="9" t="e">
        <f>SUM(K175,L175)</f>
        <v>#VALUE!</v>
      </c>
      <c r="K175" s="9" t="s">
        <v>3</v>
      </c>
      <c r="L175" s="9" t="e">
        <f t="shared" si="17"/>
        <v>#VALUE!</v>
      </c>
    </row>
    <row r="176" spans="1:13" ht="39.75" hidden="1" customHeight="1">
      <c r="A176" s="6">
        <v>5113</v>
      </c>
      <c r="B176" s="7" t="s">
        <v>216</v>
      </c>
      <c r="C176" s="6" t="s">
        <v>217</v>
      </c>
      <c r="D176" s="8">
        <f>SUM(E176,F176)</f>
        <v>275429627.5</v>
      </c>
      <c r="E176" s="8" t="s">
        <v>3</v>
      </c>
      <c r="F176" s="8">
        <v>275429627.5</v>
      </c>
      <c r="G176" s="8">
        <f>SUM(H176,I176)</f>
        <v>416295733</v>
      </c>
      <c r="H176" s="9" t="s">
        <v>3</v>
      </c>
      <c r="I176" s="9">
        <v>416295733</v>
      </c>
      <c r="J176" s="9" t="e">
        <f>SUM(K176,L176)</f>
        <v>#VALUE!</v>
      </c>
      <c r="K176" s="9" t="s">
        <v>3</v>
      </c>
      <c r="L176" s="9" t="e">
        <f t="shared" si="17"/>
        <v>#VALUE!</v>
      </c>
    </row>
    <row r="177" spans="1:12" ht="39.75" hidden="1" customHeight="1">
      <c r="A177" s="6">
        <v>5120</v>
      </c>
      <c r="B177" s="7" t="s">
        <v>218</v>
      </c>
      <c r="C177" s="6" t="s">
        <v>19</v>
      </c>
      <c r="D177" s="8">
        <f>SUM(D179:D181)</f>
        <v>6175100</v>
      </c>
      <c r="E177" s="8" t="s">
        <v>3</v>
      </c>
      <c r="F177" s="8">
        <f>SUM(F179:F181)</f>
        <v>6175100</v>
      </c>
      <c r="G177" s="8">
        <f>SUM(G179:G181)</f>
        <v>10465100</v>
      </c>
      <c r="H177" s="9" t="s">
        <v>3</v>
      </c>
      <c r="I177" s="9">
        <f>SUM(I179:I181)</f>
        <v>10465100</v>
      </c>
      <c r="J177" s="9" t="e">
        <f>SUM(J179:J181)</f>
        <v>#VALUE!</v>
      </c>
      <c r="K177" s="9" t="s">
        <v>3</v>
      </c>
      <c r="L177" s="9" t="e">
        <f t="shared" si="17"/>
        <v>#VALUE!</v>
      </c>
    </row>
    <row r="178" spans="1:12" ht="39.75" hidden="1" customHeight="1">
      <c r="A178" s="6"/>
      <c r="B178" s="7" t="s">
        <v>6</v>
      </c>
      <c r="C178" s="6"/>
      <c r="D178" s="6"/>
      <c r="E178" s="6"/>
      <c r="F178" s="6"/>
      <c r="G178" s="6"/>
      <c r="H178" s="10"/>
      <c r="I178" s="10"/>
      <c r="J178" s="10"/>
      <c r="K178" s="10"/>
      <c r="L178" s="9" t="e">
        <f t="shared" si="17"/>
        <v>#DIV/0!</v>
      </c>
    </row>
    <row r="179" spans="1:12" ht="39.75" hidden="1" customHeight="1">
      <c r="A179" s="6">
        <v>5121</v>
      </c>
      <c r="B179" s="7" t="s">
        <v>219</v>
      </c>
      <c r="C179" s="6" t="s">
        <v>220</v>
      </c>
      <c r="D179" s="8">
        <f>SUM(E179,F179)</f>
        <v>0</v>
      </c>
      <c r="E179" s="8" t="s">
        <v>3</v>
      </c>
      <c r="F179" s="8">
        <v>0</v>
      </c>
      <c r="G179" s="8">
        <f>SUM(H179,I179)</f>
        <v>0</v>
      </c>
      <c r="H179" s="9" t="s">
        <v>3</v>
      </c>
      <c r="I179" s="9">
        <v>0</v>
      </c>
      <c r="J179" s="9" t="e">
        <f>SUM(K179,L179)</f>
        <v>#VALUE!</v>
      </c>
      <c r="K179" s="9" t="s">
        <v>3</v>
      </c>
      <c r="L179" s="9" t="e">
        <f t="shared" si="17"/>
        <v>#VALUE!</v>
      </c>
    </row>
    <row r="180" spans="1:12" ht="39.75" hidden="1" customHeight="1">
      <c r="A180" s="6">
        <v>5122</v>
      </c>
      <c r="B180" s="7" t="s">
        <v>221</v>
      </c>
      <c r="C180" s="6" t="s">
        <v>222</v>
      </c>
      <c r="D180" s="8">
        <f>SUM(E180,F180)</f>
        <v>5575100</v>
      </c>
      <c r="E180" s="8" t="s">
        <v>3</v>
      </c>
      <c r="F180" s="8">
        <v>5575100</v>
      </c>
      <c r="G180" s="8">
        <f>SUM(H180,I180)</f>
        <v>8865100</v>
      </c>
      <c r="H180" s="9" t="s">
        <v>3</v>
      </c>
      <c r="I180" s="9">
        <v>8865100</v>
      </c>
      <c r="J180" s="9" t="e">
        <f>SUM(K180,L180)</f>
        <v>#VALUE!</v>
      </c>
      <c r="K180" s="9" t="s">
        <v>3</v>
      </c>
      <c r="L180" s="9" t="e">
        <f t="shared" si="17"/>
        <v>#VALUE!</v>
      </c>
    </row>
    <row r="181" spans="1:12" ht="39.75" hidden="1" customHeight="1">
      <c r="A181" s="6">
        <v>5123</v>
      </c>
      <c r="B181" s="7" t="s">
        <v>223</v>
      </c>
      <c r="C181" s="6" t="s">
        <v>224</v>
      </c>
      <c r="D181" s="8">
        <f>SUM(E181,F181)</f>
        <v>600000</v>
      </c>
      <c r="E181" s="8" t="s">
        <v>3</v>
      </c>
      <c r="F181" s="8">
        <v>600000</v>
      </c>
      <c r="G181" s="8">
        <f>SUM(H181,I181)</f>
        <v>1600000</v>
      </c>
      <c r="H181" s="9" t="s">
        <v>3</v>
      </c>
      <c r="I181" s="9">
        <v>1600000</v>
      </c>
      <c r="J181" s="9" t="e">
        <f>SUM(K181,L181)</f>
        <v>#VALUE!</v>
      </c>
      <c r="K181" s="9" t="s">
        <v>3</v>
      </c>
      <c r="L181" s="9" t="e">
        <f t="shared" si="17"/>
        <v>#VALUE!</v>
      </c>
    </row>
    <row r="182" spans="1:12" ht="39.75" hidden="1" customHeight="1">
      <c r="A182" s="6">
        <v>5130</v>
      </c>
      <c r="B182" s="7" t="s">
        <v>225</v>
      </c>
      <c r="C182" s="6" t="s">
        <v>19</v>
      </c>
      <c r="D182" s="8">
        <f>SUM(D184:D187)</f>
        <v>47582398</v>
      </c>
      <c r="E182" s="8" t="s">
        <v>3</v>
      </c>
      <c r="F182" s="8">
        <f>SUM(F184:F187)</f>
        <v>47582398</v>
      </c>
      <c r="G182" s="8">
        <f>SUM(G184:G187)</f>
        <v>92310000</v>
      </c>
      <c r="H182" s="9" t="s">
        <v>3</v>
      </c>
      <c r="I182" s="9">
        <f>SUM(I184:I187)</f>
        <v>92310000</v>
      </c>
      <c r="J182" s="9" t="e">
        <f>SUM(J184:J187)</f>
        <v>#VALUE!</v>
      </c>
      <c r="K182" s="9" t="s">
        <v>3</v>
      </c>
      <c r="L182" s="9" t="e">
        <f t="shared" si="17"/>
        <v>#VALUE!</v>
      </c>
    </row>
    <row r="183" spans="1:12" ht="39.75" hidden="1" customHeight="1">
      <c r="A183" s="6"/>
      <c r="B183" s="7" t="s">
        <v>6</v>
      </c>
      <c r="C183" s="6"/>
      <c r="D183" s="6"/>
      <c r="E183" s="6"/>
      <c r="F183" s="6"/>
      <c r="G183" s="6"/>
      <c r="H183" s="10"/>
      <c r="I183" s="10"/>
      <c r="J183" s="10"/>
      <c r="K183" s="10"/>
      <c r="L183" s="9" t="e">
        <f t="shared" si="17"/>
        <v>#DIV/0!</v>
      </c>
    </row>
    <row r="184" spans="1:12" ht="8.25" hidden="1" customHeight="1">
      <c r="A184" s="6">
        <v>5131</v>
      </c>
      <c r="B184" s="7" t="s">
        <v>226</v>
      </c>
      <c r="C184" s="6" t="s">
        <v>227</v>
      </c>
      <c r="D184" s="8">
        <f>SUM(E184,F184)</f>
        <v>0</v>
      </c>
      <c r="E184" s="8" t="s">
        <v>3</v>
      </c>
      <c r="F184" s="8">
        <v>0</v>
      </c>
      <c r="G184" s="8">
        <f>SUM(H184,I184)</f>
        <v>0</v>
      </c>
      <c r="H184" s="9" t="s">
        <v>3</v>
      </c>
      <c r="I184" s="9">
        <v>0</v>
      </c>
      <c r="J184" s="9" t="e">
        <f>SUM(K184,L184)</f>
        <v>#VALUE!</v>
      </c>
      <c r="K184" s="9" t="s">
        <v>3</v>
      </c>
      <c r="L184" s="9" t="e">
        <f t="shared" si="17"/>
        <v>#VALUE!</v>
      </c>
    </row>
    <row r="185" spans="1:12" ht="39.75" hidden="1" customHeight="1">
      <c r="A185" s="6">
        <v>5132</v>
      </c>
      <c r="B185" s="7" t="s">
        <v>228</v>
      </c>
      <c r="C185" s="6" t="s">
        <v>229</v>
      </c>
      <c r="D185" s="8">
        <f>SUM(E185,F185)</f>
        <v>0</v>
      </c>
      <c r="E185" s="8" t="s">
        <v>3</v>
      </c>
      <c r="F185" s="8">
        <v>0</v>
      </c>
      <c r="G185" s="8">
        <f>SUM(H185,I185)</f>
        <v>0</v>
      </c>
      <c r="H185" s="9" t="s">
        <v>3</v>
      </c>
      <c r="I185" s="9">
        <v>0</v>
      </c>
      <c r="J185" s="9" t="e">
        <f>SUM(K185,L185)</f>
        <v>#VALUE!</v>
      </c>
      <c r="K185" s="9" t="s">
        <v>3</v>
      </c>
      <c r="L185" s="9" t="e">
        <f t="shared" si="17"/>
        <v>#VALUE!</v>
      </c>
    </row>
    <row r="186" spans="1:12" ht="39.75" hidden="1" customHeight="1">
      <c r="A186" s="6">
        <v>5133</v>
      </c>
      <c r="B186" s="7" t="s">
        <v>230</v>
      </c>
      <c r="C186" s="6" t="s">
        <v>231</v>
      </c>
      <c r="D186" s="8">
        <f>SUM(E186,F186)</f>
        <v>0</v>
      </c>
      <c r="E186" s="8" t="s">
        <v>3</v>
      </c>
      <c r="F186" s="8">
        <v>0</v>
      </c>
      <c r="G186" s="8">
        <f>SUM(H186,I186)</f>
        <v>0</v>
      </c>
      <c r="H186" s="9" t="s">
        <v>3</v>
      </c>
      <c r="I186" s="9">
        <v>0</v>
      </c>
      <c r="J186" s="9" t="e">
        <f>SUM(K186,L186)</f>
        <v>#VALUE!</v>
      </c>
      <c r="K186" s="9" t="s">
        <v>3</v>
      </c>
      <c r="L186" s="9" t="e">
        <f t="shared" si="17"/>
        <v>#VALUE!</v>
      </c>
    </row>
    <row r="187" spans="1:12" ht="39.75" hidden="1" customHeight="1">
      <c r="A187" s="6">
        <v>5134</v>
      </c>
      <c r="B187" s="7" t="s">
        <v>232</v>
      </c>
      <c r="C187" s="6" t="s">
        <v>233</v>
      </c>
      <c r="D187" s="8">
        <f>SUM(E187,F187)</f>
        <v>47582398</v>
      </c>
      <c r="E187" s="8" t="s">
        <v>3</v>
      </c>
      <c r="F187" s="8">
        <v>47582398</v>
      </c>
      <c r="G187" s="8">
        <f>SUM(H187,I187)</f>
        <v>92310000</v>
      </c>
      <c r="H187" s="9" t="s">
        <v>3</v>
      </c>
      <c r="I187" s="9">
        <v>92310000</v>
      </c>
      <c r="J187" s="9" t="e">
        <f>SUM(K187,L187)</f>
        <v>#VALUE!</v>
      </c>
      <c r="K187" s="9" t="s">
        <v>3</v>
      </c>
      <c r="L187" s="9" t="e">
        <f t="shared" si="17"/>
        <v>#VALUE!</v>
      </c>
    </row>
    <row r="188" spans="1:12" ht="39.75" hidden="1" customHeight="1">
      <c r="A188" s="6">
        <v>5200</v>
      </c>
      <c r="B188" s="7" t="s">
        <v>234</v>
      </c>
      <c r="C188" s="6" t="s">
        <v>19</v>
      </c>
      <c r="D188" s="8">
        <f>SUM(D190:D193)</f>
        <v>0</v>
      </c>
      <c r="E188" s="8" t="s">
        <v>3</v>
      </c>
      <c r="F188" s="8">
        <f>SUM(F190:F193)</f>
        <v>0</v>
      </c>
      <c r="G188" s="8">
        <f>SUM(G190:G193)</f>
        <v>0</v>
      </c>
      <c r="H188" s="9" t="s">
        <v>3</v>
      </c>
      <c r="I188" s="9">
        <f>SUM(I190:I193)</f>
        <v>0</v>
      </c>
      <c r="J188" s="9" t="e">
        <f>SUM(J190:J193)</f>
        <v>#VALUE!</v>
      </c>
      <c r="K188" s="9" t="s">
        <v>3</v>
      </c>
      <c r="L188" s="9" t="e">
        <f t="shared" si="17"/>
        <v>#VALUE!</v>
      </c>
    </row>
    <row r="189" spans="1:12" ht="39.75" hidden="1" customHeight="1">
      <c r="A189" s="6"/>
      <c r="B189" s="7" t="s">
        <v>17</v>
      </c>
      <c r="C189" s="6"/>
      <c r="D189" s="6"/>
      <c r="E189" s="6"/>
      <c r="F189" s="6"/>
      <c r="G189" s="6"/>
      <c r="H189" s="10"/>
      <c r="I189" s="10"/>
      <c r="J189" s="10"/>
      <c r="K189" s="10"/>
      <c r="L189" s="9" t="e">
        <f t="shared" si="17"/>
        <v>#DIV/0!</v>
      </c>
    </row>
    <row r="190" spans="1:12" ht="39.75" hidden="1" customHeight="1">
      <c r="A190" s="6">
        <v>5211</v>
      </c>
      <c r="B190" s="7" t="s">
        <v>235</v>
      </c>
      <c r="C190" s="6" t="s">
        <v>236</v>
      </c>
      <c r="D190" s="8">
        <f>SUM(E190,F190)</f>
        <v>0</v>
      </c>
      <c r="E190" s="8" t="s">
        <v>3</v>
      </c>
      <c r="F190" s="8">
        <v>0</v>
      </c>
      <c r="G190" s="8">
        <f>SUM(H190,I190)</f>
        <v>0</v>
      </c>
      <c r="H190" s="9" t="s">
        <v>3</v>
      </c>
      <c r="I190" s="9">
        <v>0</v>
      </c>
      <c r="J190" s="9" t="e">
        <f>SUM(K190,L190)</f>
        <v>#VALUE!</v>
      </c>
      <c r="K190" s="9" t="s">
        <v>3</v>
      </c>
      <c r="L190" s="9" t="e">
        <f t="shared" si="17"/>
        <v>#VALUE!</v>
      </c>
    </row>
    <row r="191" spans="1:12" ht="39.75" hidden="1" customHeight="1">
      <c r="A191" s="6">
        <v>5221</v>
      </c>
      <c r="B191" s="7" t="s">
        <v>237</v>
      </c>
      <c r="C191" s="6" t="s">
        <v>238</v>
      </c>
      <c r="D191" s="8">
        <f>SUM(E191,F191)</f>
        <v>0</v>
      </c>
      <c r="E191" s="8" t="s">
        <v>3</v>
      </c>
      <c r="F191" s="8">
        <v>0</v>
      </c>
      <c r="G191" s="8">
        <f>SUM(H191,I191)</f>
        <v>0</v>
      </c>
      <c r="H191" s="9" t="s">
        <v>3</v>
      </c>
      <c r="I191" s="9">
        <v>0</v>
      </c>
      <c r="J191" s="9" t="e">
        <f>SUM(K191,L191)</f>
        <v>#VALUE!</v>
      </c>
      <c r="K191" s="9" t="s">
        <v>3</v>
      </c>
      <c r="L191" s="9" t="e">
        <f t="shared" si="17"/>
        <v>#VALUE!</v>
      </c>
    </row>
    <row r="192" spans="1:12" ht="39.75" hidden="1" customHeight="1">
      <c r="A192" s="6">
        <v>5231</v>
      </c>
      <c r="B192" s="7" t="s">
        <v>239</v>
      </c>
      <c r="C192" s="6" t="s">
        <v>240</v>
      </c>
      <c r="D192" s="8">
        <f>SUM(E192,F192)</f>
        <v>0</v>
      </c>
      <c r="E192" s="8" t="s">
        <v>3</v>
      </c>
      <c r="F192" s="8">
        <v>0</v>
      </c>
      <c r="G192" s="8">
        <f>SUM(H192,I192)</f>
        <v>0</v>
      </c>
      <c r="H192" s="9" t="s">
        <v>3</v>
      </c>
      <c r="I192" s="9">
        <v>0</v>
      </c>
      <c r="J192" s="9" t="e">
        <f>SUM(K192,L192)</f>
        <v>#VALUE!</v>
      </c>
      <c r="K192" s="9" t="s">
        <v>3</v>
      </c>
      <c r="L192" s="9" t="e">
        <f t="shared" si="17"/>
        <v>#VALUE!</v>
      </c>
    </row>
    <row r="193" spans="1:12" ht="39.75" hidden="1" customHeight="1">
      <c r="A193" s="6">
        <v>5241</v>
      </c>
      <c r="B193" s="7" t="s">
        <v>241</v>
      </c>
      <c r="C193" s="6" t="s">
        <v>242</v>
      </c>
      <c r="D193" s="8">
        <f>SUM(E193,F193)</f>
        <v>0</v>
      </c>
      <c r="E193" s="8" t="s">
        <v>3</v>
      </c>
      <c r="F193" s="8">
        <v>0</v>
      </c>
      <c r="G193" s="8">
        <f>SUM(H193,I193)</f>
        <v>0</v>
      </c>
      <c r="H193" s="9" t="s">
        <v>3</v>
      </c>
      <c r="I193" s="9">
        <v>0</v>
      </c>
      <c r="J193" s="9" t="e">
        <f>SUM(K193,L193)</f>
        <v>#VALUE!</v>
      </c>
      <c r="K193" s="9" t="s">
        <v>3</v>
      </c>
      <c r="L193" s="9" t="e">
        <f t="shared" si="17"/>
        <v>#VALUE!</v>
      </c>
    </row>
    <row r="194" spans="1:12" ht="39.75" hidden="1" customHeight="1">
      <c r="A194" s="6">
        <v>5300</v>
      </c>
      <c r="B194" s="7" t="s">
        <v>243</v>
      </c>
      <c r="C194" s="6" t="s">
        <v>19</v>
      </c>
      <c r="D194" s="8">
        <f>SUM(D196)</f>
        <v>0</v>
      </c>
      <c r="E194" s="8" t="s">
        <v>3</v>
      </c>
      <c r="F194" s="8">
        <f>SUM(F196)</f>
        <v>0</v>
      </c>
      <c r="G194" s="8">
        <f>SUM(G196)</f>
        <v>0</v>
      </c>
      <c r="H194" s="9" t="s">
        <v>3</v>
      </c>
      <c r="I194" s="9">
        <f>SUM(I196)</f>
        <v>0</v>
      </c>
      <c r="J194" s="9" t="e">
        <f>SUM(J196)</f>
        <v>#VALUE!</v>
      </c>
      <c r="K194" s="9" t="s">
        <v>3</v>
      </c>
      <c r="L194" s="9" t="e">
        <f t="shared" si="17"/>
        <v>#VALUE!</v>
      </c>
    </row>
    <row r="195" spans="1:12" ht="39.75" hidden="1" customHeight="1">
      <c r="A195" s="6"/>
      <c r="B195" s="7" t="s">
        <v>17</v>
      </c>
      <c r="C195" s="6"/>
      <c r="D195" s="6"/>
      <c r="E195" s="6"/>
      <c r="F195" s="6"/>
      <c r="G195" s="6"/>
      <c r="H195" s="10"/>
      <c r="I195" s="10"/>
      <c r="J195" s="10"/>
      <c r="K195" s="10"/>
      <c r="L195" s="9" t="e">
        <f t="shared" si="17"/>
        <v>#DIV/0!</v>
      </c>
    </row>
    <row r="196" spans="1:12" ht="39.75" hidden="1" customHeight="1">
      <c r="A196" s="6">
        <v>5311</v>
      </c>
      <c r="B196" s="7" t="s">
        <v>244</v>
      </c>
      <c r="C196" s="6" t="s">
        <v>245</v>
      </c>
      <c r="D196" s="8">
        <f>SUM(E196,F196)</f>
        <v>0</v>
      </c>
      <c r="E196" s="8" t="s">
        <v>3</v>
      </c>
      <c r="F196" s="8">
        <v>0</v>
      </c>
      <c r="G196" s="8">
        <f>SUM(H196,I196)</f>
        <v>0</v>
      </c>
      <c r="H196" s="9" t="s">
        <v>3</v>
      </c>
      <c r="I196" s="9">
        <v>0</v>
      </c>
      <c r="J196" s="9" t="e">
        <f>SUM(K196,L196)</f>
        <v>#VALUE!</v>
      </c>
      <c r="K196" s="9" t="s">
        <v>3</v>
      </c>
      <c r="L196" s="9" t="e">
        <f t="shared" si="17"/>
        <v>#VALUE!</v>
      </c>
    </row>
    <row r="197" spans="1:12" ht="39.75" hidden="1" customHeight="1">
      <c r="A197" s="6">
        <v>5400</v>
      </c>
      <c r="B197" s="7" t="s">
        <v>246</v>
      </c>
      <c r="C197" s="6" t="s">
        <v>19</v>
      </c>
      <c r="D197" s="8">
        <f>SUM(D199:D202)</f>
        <v>0</v>
      </c>
      <c r="E197" s="8" t="s">
        <v>3</v>
      </c>
      <c r="F197" s="8">
        <f>SUM(F199:F202)</f>
        <v>0</v>
      </c>
      <c r="G197" s="8">
        <f>SUM(G199:G202)</f>
        <v>0</v>
      </c>
      <c r="H197" s="9" t="s">
        <v>3</v>
      </c>
      <c r="I197" s="9">
        <f>SUM(I199:I202)</f>
        <v>0</v>
      </c>
      <c r="J197" s="9" t="e">
        <f>SUM(J199:J202)</f>
        <v>#VALUE!</v>
      </c>
      <c r="K197" s="9" t="s">
        <v>3</v>
      </c>
      <c r="L197" s="9" t="e">
        <f t="shared" si="17"/>
        <v>#VALUE!</v>
      </c>
    </row>
    <row r="198" spans="1:12" ht="39.75" hidden="1" customHeight="1">
      <c r="A198" s="6"/>
      <c r="B198" s="7" t="s">
        <v>17</v>
      </c>
      <c r="C198" s="6"/>
      <c r="D198" s="6"/>
      <c r="E198" s="6"/>
      <c r="F198" s="6"/>
      <c r="G198" s="6"/>
      <c r="H198" s="10"/>
      <c r="I198" s="10"/>
      <c r="J198" s="10"/>
      <c r="K198" s="10"/>
      <c r="L198" s="9" t="e">
        <f t="shared" ref="L198:L229" si="18">K198*100/H198</f>
        <v>#DIV/0!</v>
      </c>
    </row>
    <row r="199" spans="1:12" ht="39.75" hidden="1" customHeight="1">
      <c r="A199" s="6">
        <v>5411</v>
      </c>
      <c r="B199" s="7" t="s">
        <v>247</v>
      </c>
      <c r="C199" s="6" t="s">
        <v>248</v>
      </c>
      <c r="D199" s="8">
        <f>SUM(E199,F199)</f>
        <v>0</v>
      </c>
      <c r="E199" s="8" t="s">
        <v>3</v>
      </c>
      <c r="F199" s="8">
        <v>0</v>
      </c>
      <c r="G199" s="8">
        <f>SUM(H199,I199)</f>
        <v>0</v>
      </c>
      <c r="H199" s="9" t="s">
        <v>3</v>
      </c>
      <c r="I199" s="9">
        <v>0</v>
      </c>
      <c r="J199" s="9" t="e">
        <f>SUM(K199,L199)</f>
        <v>#VALUE!</v>
      </c>
      <c r="K199" s="9" t="s">
        <v>3</v>
      </c>
      <c r="L199" s="9" t="e">
        <f t="shared" si="18"/>
        <v>#VALUE!</v>
      </c>
    </row>
    <row r="200" spans="1:12" ht="39.75" hidden="1" customHeight="1">
      <c r="A200" s="6">
        <v>5421</v>
      </c>
      <c r="B200" s="7" t="s">
        <v>249</v>
      </c>
      <c r="C200" s="6" t="s">
        <v>250</v>
      </c>
      <c r="D200" s="8">
        <f>SUM(E200,F200)</f>
        <v>0</v>
      </c>
      <c r="E200" s="8" t="s">
        <v>3</v>
      </c>
      <c r="F200" s="8">
        <v>0</v>
      </c>
      <c r="G200" s="8">
        <f>SUM(H200,I200)</f>
        <v>0</v>
      </c>
      <c r="H200" s="9" t="s">
        <v>3</v>
      </c>
      <c r="I200" s="9">
        <v>0</v>
      </c>
      <c r="J200" s="9" t="e">
        <f>SUM(K200,L200)</f>
        <v>#VALUE!</v>
      </c>
      <c r="K200" s="9" t="s">
        <v>3</v>
      </c>
      <c r="L200" s="9" t="e">
        <f t="shared" si="18"/>
        <v>#VALUE!</v>
      </c>
    </row>
    <row r="201" spans="1:12" ht="39.75" hidden="1" customHeight="1">
      <c r="A201" s="6">
        <v>5431</v>
      </c>
      <c r="B201" s="7" t="s">
        <v>251</v>
      </c>
      <c r="C201" s="6" t="s">
        <v>252</v>
      </c>
      <c r="D201" s="8">
        <f>SUM(E201,F201)</f>
        <v>0</v>
      </c>
      <c r="E201" s="8" t="s">
        <v>3</v>
      </c>
      <c r="F201" s="8">
        <v>0</v>
      </c>
      <c r="G201" s="8">
        <f>SUM(H201,I201)</f>
        <v>0</v>
      </c>
      <c r="H201" s="9" t="s">
        <v>3</v>
      </c>
      <c r="I201" s="9">
        <v>0</v>
      </c>
      <c r="J201" s="9" t="e">
        <f>SUM(K201,L201)</f>
        <v>#VALUE!</v>
      </c>
      <c r="K201" s="9" t="s">
        <v>3</v>
      </c>
      <c r="L201" s="9" t="e">
        <f t="shared" si="18"/>
        <v>#VALUE!</v>
      </c>
    </row>
    <row r="202" spans="1:12" ht="37.5" hidden="1" customHeight="1">
      <c r="A202" s="6">
        <v>5441</v>
      </c>
      <c r="B202" s="7" t="s">
        <v>253</v>
      </c>
      <c r="C202" s="6" t="s">
        <v>254</v>
      </c>
      <c r="D202" s="8">
        <f>SUM(E202,F202)</f>
        <v>0</v>
      </c>
      <c r="E202" s="8" t="s">
        <v>3</v>
      </c>
      <c r="F202" s="8">
        <v>0</v>
      </c>
      <c r="G202" s="8">
        <f>SUM(H202,I202)</f>
        <v>0</v>
      </c>
      <c r="H202" s="9" t="s">
        <v>3</v>
      </c>
      <c r="I202" s="9">
        <v>0</v>
      </c>
      <c r="J202" s="9" t="e">
        <f>SUM(K202,L202)</f>
        <v>#VALUE!</v>
      </c>
      <c r="K202" s="9" t="s">
        <v>3</v>
      </c>
      <c r="L202" s="9" t="e">
        <f t="shared" si="18"/>
        <v>#VALUE!</v>
      </c>
    </row>
    <row r="203" spans="1:12" ht="39.75" hidden="1" customHeight="1">
      <c r="A203" s="6">
        <v>5500</v>
      </c>
      <c r="B203" s="7" t="s">
        <v>255</v>
      </c>
      <c r="C203" s="6" t="s">
        <v>19</v>
      </c>
      <c r="D203" s="8">
        <f>SUM(D205)</f>
        <v>0</v>
      </c>
      <c r="E203" s="8" t="s">
        <v>3</v>
      </c>
      <c r="F203" s="8">
        <f>SUM(F205)</f>
        <v>0</v>
      </c>
      <c r="G203" s="8">
        <f>SUM(G205)</f>
        <v>0</v>
      </c>
      <c r="H203" s="9" t="s">
        <v>3</v>
      </c>
      <c r="I203" s="9">
        <f>SUM(I205)</f>
        <v>0</v>
      </c>
      <c r="J203" s="9" t="e">
        <f>SUM(J205)</f>
        <v>#VALUE!</v>
      </c>
      <c r="K203" s="9" t="s">
        <v>3</v>
      </c>
      <c r="L203" s="9" t="e">
        <f t="shared" si="18"/>
        <v>#VALUE!</v>
      </c>
    </row>
    <row r="204" spans="1:12" ht="39.75" hidden="1" customHeight="1">
      <c r="A204" s="6"/>
      <c r="B204" s="7" t="s">
        <v>17</v>
      </c>
      <c r="C204" s="6"/>
      <c r="D204" s="6"/>
      <c r="E204" s="6"/>
      <c r="F204" s="6"/>
      <c r="G204" s="6"/>
      <c r="H204" s="10"/>
      <c r="I204" s="10"/>
      <c r="J204" s="10"/>
      <c r="K204" s="10"/>
      <c r="L204" s="9" t="e">
        <f t="shared" si="18"/>
        <v>#DIV/0!</v>
      </c>
    </row>
    <row r="205" spans="1:12" ht="39.75" hidden="1" customHeight="1">
      <c r="A205" s="6">
        <v>5511</v>
      </c>
      <c r="B205" s="7" t="s">
        <v>255</v>
      </c>
      <c r="C205" s="6" t="s">
        <v>256</v>
      </c>
      <c r="D205" s="8">
        <f>SUM(E205,F205)</f>
        <v>0</v>
      </c>
      <c r="E205" s="8" t="s">
        <v>3</v>
      </c>
      <c r="F205" s="8">
        <v>0</v>
      </c>
      <c r="G205" s="8">
        <f>SUM(H205,I205)</f>
        <v>0</v>
      </c>
      <c r="H205" s="9" t="s">
        <v>3</v>
      </c>
      <c r="I205" s="9">
        <v>0</v>
      </c>
      <c r="J205" s="9" t="e">
        <f>SUM(K205,L205)</f>
        <v>#VALUE!</v>
      </c>
      <c r="K205" s="9" t="s">
        <v>3</v>
      </c>
      <c r="L205" s="9" t="e">
        <f t="shared" si="18"/>
        <v>#VALUE!</v>
      </c>
    </row>
    <row r="206" spans="1:12" ht="39.75" hidden="1" customHeight="1">
      <c r="A206" s="6">
        <v>6000</v>
      </c>
      <c r="B206" s="7" t="s">
        <v>257</v>
      </c>
      <c r="C206" s="6" t="s">
        <v>19</v>
      </c>
      <c r="D206" s="8">
        <f>SUM(D208,D216,D221,D224)</f>
        <v>-309155018.5</v>
      </c>
      <c r="E206" s="8" t="s">
        <v>3</v>
      </c>
      <c r="F206" s="8">
        <f>SUM(F208,F216,F221,F224)</f>
        <v>-309155018.5</v>
      </c>
      <c r="G206" s="8">
        <f>SUM(G208,G216,G221,G224)</f>
        <v>-330000000</v>
      </c>
      <c r="H206" s="9" t="s">
        <v>3</v>
      </c>
      <c r="I206" s="9">
        <f>SUM(I208,I216,I221,I224)</f>
        <v>-330000000</v>
      </c>
      <c r="J206" s="9" t="e">
        <f>SUM(J208,J216,J221,J224)</f>
        <v>#VALUE!</v>
      </c>
      <c r="K206" s="9" t="s">
        <v>3</v>
      </c>
      <c r="L206" s="9" t="e">
        <f t="shared" si="18"/>
        <v>#VALUE!</v>
      </c>
    </row>
    <row r="207" spans="1:12" ht="39.75" hidden="1" customHeight="1">
      <c r="A207" s="6"/>
      <c r="B207" s="7" t="s">
        <v>5</v>
      </c>
      <c r="C207" s="6"/>
      <c r="D207" s="6"/>
      <c r="E207" s="6"/>
      <c r="F207" s="6"/>
      <c r="G207" s="6"/>
      <c r="H207" s="10"/>
      <c r="I207" s="10"/>
      <c r="J207" s="10"/>
      <c r="K207" s="10"/>
      <c r="L207" s="9" t="e">
        <f t="shared" si="18"/>
        <v>#DIV/0!</v>
      </c>
    </row>
    <row r="208" spans="1:12" ht="39.75" hidden="1" customHeight="1">
      <c r="A208" s="6">
        <v>6100</v>
      </c>
      <c r="B208" s="7" t="s">
        <v>258</v>
      </c>
      <c r="C208" s="6" t="s">
        <v>19</v>
      </c>
      <c r="D208" s="8">
        <f>SUM(D210:D212)</f>
        <v>0</v>
      </c>
      <c r="E208" s="8" t="s">
        <v>3</v>
      </c>
      <c r="F208" s="8">
        <f>SUM(F210:F212)</f>
        <v>0</v>
      </c>
      <c r="G208" s="8">
        <f>SUM(G210:G212)</f>
        <v>0</v>
      </c>
      <c r="H208" s="9" t="s">
        <v>3</v>
      </c>
      <c r="I208" s="9">
        <f>SUM(I210:I212)</f>
        <v>0</v>
      </c>
      <c r="J208" s="9" t="e">
        <f>SUM(J210:J212)</f>
        <v>#VALUE!</v>
      </c>
      <c r="K208" s="9" t="s">
        <v>3</v>
      </c>
      <c r="L208" s="9" t="e">
        <f t="shared" si="18"/>
        <v>#VALUE!</v>
      </c>
    </row>
    <row r="209" spans="1:12" ht="39.75" hidden="1" customHeight="1">
      <c r="A209" s="6"/>
      <c r="B209" s="7" t="s">
        <v>5</v>
      </c>
      <c r="C209" s="6"/>
      <c r="D209" s="6"/>
      <c r="E209" s="6"/>
      <c r="F209" s="6"/>
      <c r="G209" s="6"/>
      <c r="H209" s="10"/>
      <c r="I209" s="10"/>
      <c r="J209" s="10"/>
      <c r="K209" s="10"/>
      <c r="L209" s="9" t="e">
        <f t="shared" si="18"/>
        <v>#DIV/0!</v>
      </c>
    </row>
    <row r="210" spans="1:12" ht="1.5" hidden="1" customHeight="1">
      <c r="A210" s="6">
        <v>6110</v>
      </c>
      <c r="B210" s="7" t="s">
        <v>259</v>
      </c>
      <c r="C210" s="6" t="s">
        <v>260</v>
      </c>
      <c r="D210" s="8">
        <f>SUM(E210,F210)</f>
        <v>0</v>
      </c>
      <c r="E210" s="8" t="s">
        <v>3</v>
      </c>
      <c r="F210" s="8">
        <v>0</v>
      </c>
      <c r="G210" s="8">
        <f>SUM(H210,I210)</f>
        <v>0</v>
      </c>
      <c r="H210" s="9" t="s">
        <v>3</v>
      </c>
      <c r="I210" s="9">
        <v>0</v>
      </c>
      <c r="J210" s="9" t="e">
        <f>SUM(K210,L210)</f>
        <v>#VALUE!</v>
      </c>
      <c r="K210" s="9" t="s">
        <v>3</v>
      </c>
      <c r="L210" s="9" t="e">
        <f t="shared" si="18"/>
        <v>#VALUE!</v>
      </c>
    </row>
    <row r="211" spans="1:12" ht="39.75" hidden="1" customHeight="1">
      <c r="A211" s="6">
        <v>6120</v>
      </c>
      <c r="B211" s="7" t="s">
        <v>261</v>
      </c>
      <c r="C211" s="6" t="s">
        <v>262</v>
      </c>
      <c r="D211" s="8">
        <f>SUM(E211,F211)</f>
        <v>0</v>
      </c>
      <c r="E211" s="8" t="s">
        <v>3</v>
      </c>
      <c r="F211" s="8">
        <v>0</v>
      </c>
      <c r="G211" s="8">
        <f>SUM(H211,I211)</f>
        <v>0</v>
      </c>
      <c r="H211" s="9" t="s">
        <v>3</v>
      </c>
      <c r="I211" s="9">
        <v>0</v>
      </c>
      <c r="J211" s="9" t="e">
        <f>SUM(K211,L211)</f>
        <v>#VALUE!</v>
      </c>
      <c r="K211" s="9" t="s">
        <v>3</v>
      </c>
      <c r="L211" s="9" t="e">
        <f t="shared" si="18"/>
        <v>#VALUE!</v>
      </c>
    </row>
    <row r="212" spans="1:12" ht="39.75" hidden="1" customHeight="1">
      <c r="A212" s="6">
        <v>6130</v>
      </c>
      <c r="B212" s="7" t="s">
        <v>263</v>
      </c>
      <c r="C212" s="6" t="s">
        <v>264</v>
      </c>
      <c r="D212" s="8">
        <f>SUM(E212,F212)</f>
        <v>0</v>
      </c>
      <c r="E212" s="8" t="s">
        <v>3</v>
      </c>
      <c r="F212" s="8">
        <v>0</v>
      </c>
      <c r="G212" s="8">
        <f>SUM(H212,I212)</f>
        <v>0</v>
      </c>
      <c r="H212" s="9" t="s">
        <v>3</v>
      </c>
      <c r="I212" s="9">
        <v>0</v>
      </c>
      <c r="J212" s="9" t="e">
        <f>SUM(K212,L212)</f>
        <v>#VALUE!</v>
      </c>
      <c r="K212" s="9" t="s">
        <v>3</v>
      </c>
      <c r="L212" s="9" t="e">
        <f t="shared" si="18"/>
        <v>#VALUE!</v>
      </c>
    </row>
    <row r="213" spans="1:12" ht="39.75" hidden="1" customHeight="1">
      <c r="A213" s="6">
        <v>6200</v>
      </c>
      <c r="B213" s="7" t="s">
        <v>265</v>
      </c>
      <c r="C213" s="6" t="s">
        <v>19</v>
      </c>
      <c r="D213" s="8">
        <f>SUM(D215:D216)</f>
        <v>0</v>
      </c>
      <c r="E213" s="8" t="s">
        <v>3</v>
      </c>
      <c r="F213" s="8">
        <f>SUM(F215:F216)</f>
        <v>0</v>
      </c>
      <c r="G213" s="8">
        <f>SUM(G215:G216)</f>
        <v>0</v>
      </c>
      <c r="H213" s="9" t="s">
        <v>3</v>
      </c>
      <c r="I213" s="9">
        <f>SUM(I215:I216)</f>
        <v>0</v>
      </c>
      <c r="J213" s="9" t="e">
        <f>SUM(J215:J216)</f>
        <v>#VALUE!</v>
      </c>
      <c r="K213" s="9" t="s">
        <v>3</v>
      </c>
      <c r="L213" s="9" t="e">
        <f t="shared" si="18"/>
        <v>#VALUE!</v>
      </c>
    </row>
    <row r="214" spans="1:12" ht="39.75" hidden="1" customHeight="1">
      <c r="A214" s="6"/>
      <c r="B214" s="7" t="s">
        <v>5</v>
      </c>
      <c r="C214" s="6"/>
      <c r="D214" s="6"/>
      <c r="E214" s="6"/>
      <c r="F214" s="6"/>
      <c r="G214" s="6"/>
      <c r="H214" s="10"/>
      <c r="I214" s="10"/>
      <c r="J214" s="10"/>
      <c r="K214" s="10"/>
      <c r="L214" s="9" t="e">
        <f t="shared" si="18"/>
        <v>#DIV/0!</v>
      </c>
    </row>
    <row r="215" spans="1:12" ht="39.75" hidden="1" customHeight="1">
      <c r="A215" s="6">
        <v>6210</v>
      </c>
      <c r="B215" s="7" t="s">
        <v>266</v>
      </c>
      <c r="C215" s="6" t="s">
        <v>267</v>
      </c>
      <c r="D215" s="8">
        <f>SUM(E215,F215)</f>
        <v>0</v>
      </c>
      <c r="E215" s="8" t="s">
        <v>3</v>
      </c>
      <c r="F215" s="8">
        <v>0</v>
      </c>
      <c r="G215" s="8">
        <f>SUM(H215,I215)</f>
        <v>0</v>
      </c>
      <c r="H215" s="9" t="s">
        <v>3</v>
      </c>
      <c r="I215" s="9">
        <v>0</v>
      </c>
      <c r="J215" s="9" t="e">
        <f>SUM(K215,L215)</f>
        <v>#VALUE!</v>
      </c>
      <c r="K215" s="9" t="s">
        <v>3</v>
      </c>
      <c r="L215" s="9" t="e">
        <f t="shared" si="18"/>
        <v>#VALUE!</v>
      </c>
    </row>
    <row r="216" spans="1:12" ht="39.75" hidden="1" customHeight="1">
      <c r="A216" s="6">
        <v>6220</v>
      </c>
      <c r="B216" s="7" t="s">
        <v>268</v>
      </c>
      <c r="C216" s="6" t="s">
        <v>19</v>
      </c>
      <c r="D216" s="8">
        <f>SUM(D218:D220)</f>
        <v>0</v>
      </c>
      <c r="E216" s="8" t="s">
        <v>3</v>
      </c>
      <c r="F216" s="8">
        <f>SUM(F218:F220)</f>
        <v>0</v>
      </c>
      <c r="G216" s="8">
        <f>SUM(G218:G220)</f>
        <v>0</v>
      </c>
      <c r="H216" s="9" t="s">
        <v>3</v>
      </c>
      <c r="I216" s="9">
        <f>SUM(I218:I220)</f>
        <v>0</v>
      </c>
      <c r="J216" s="9" t="e">
        <f>SUM(J218:J220)</f>
        <v>#VALUE!</v>
      </c>
      <c r="K216" s="9" t="s">
        <v>3</v>
      </c>
      <c r="L216" s="9" t="e">
        <f t="shared" si="18"/>
        <v>#VALUE!</v>
      </c>
    </row>
    <row r="217" spans="1:12" ht="38.25" hidden="1" customHeight="1">
      <c r="A217" s="6"/>
      <c r="B217" s="7" t="s">
        <v>6</v>
      </c>
      <c r="C217" s="6"/>
      <c r="D217" s="6"/>
      <c r="E217" s="6"/>
      <c r="F217" s="6"/>
      <c r="G217" s="6"/>
      <c r="H217" s="10"/>
      <c r="I217" s="10"/>
      <c r="J217" s="10"/>
      <c r="K217" s="10"/>
      <c r="L217" s="9" t="e">
        <f t="shared" si="18"/>
        <v>#DIV/0!</v>
      </c>
    </row>
    <row r="218" spans="1:12" ht="39.75" hidden="1" customHeight="1">
      <c r="A218" s="6">
        <v>6221</v>
      </c>
      <c r="B218" s="7" t="s">
        <v>269</v>
      </c>
      <c r="C218" s="6" t="s">
        <v>270</v>
      </c>
      <c r="D218" s="8">
        <f>SUM(E218,F218)</f>
        <v>0</v>
      </c>
      <c r="E218" s="8" t="s">
        <v>3</v>
      </c>
      <c r="F218" s="8">
        <v>0</v>
      </c>
      <c r="G218" s="8">
        <f>SUM(H218,I218)</f>
        <v>0</v>
      </c>
      <c r="H218" s="9" t="s">
        <v>3</v>
      </c>
      <c r="I218" s="9">
        <v>0</v>
      </c>
      <c r="J218" s="9" t="e">
        <f>SUM(K218,L218)</f>
        <v>#VALUE!</v>
      </c>
      <c r="K218" s="9" t="s">
        <v>3</v>
      </c>
      <c r="L218" s="9" t="e">
        <f t="shared" si="18"/>
        <v>#VALUE!</v>
      </c>
    </row>
    <row r="219" spans="1:12" ht="39.75" hidden="1" customHeight="1">
      <c r="A219" s="6">
        <v>6222</v>
      </c>
      <c r="B219" s="7" t="s">
        <v>271</v>
      </c>
      <c r="C219" s="6" t="s">
        <v>272</v>
      </c>
      <c r="D219" s="8">
        <f>SUM(E219,F219)</f>
        <v>0</v>
      </c>
      <c r="E219" s="8" t="s">
        <v>3</v>
      </c>
      <c r="F219" s="8">
        <v>0</v>
      </c>
      <c r="G219" s="8">
        <f>SUM(H219,I219)</f>
        <v>0</v>
      </c>
      <c r="H219" s="9" t="s">
        <v>3</v>
      </c>
      <c r="I219" s="9">
        <v>0</v>
      </c>
      <c r="J219" s="9" t="e">
        <f>SUM(K219,L219)</f>
        <v>#VALUE!</v>
      </c>
      <c r="K219" s="9" t="s">
        <v>3</v>
      </c>
      <c r="L219" s="9" t="e">
        <f t="shared" si="18"/>
        <v>#VALUE!</v>
      </c>
    </row>
    <row r="220" spans="1:12" ht="39.75" hidden="1" customHeight="1">
      <c r="A220" s="6">
        <v>6223</v>
      </c>
      <c r="B220" s="7" t="s">
        <v>273</v>
      </c>
      <c r="C220" s="6" t="s">
        <v>274</v>
      </c>
      <c r="D220" s="8">
        <f>SUM(E220,F220)</f>
        <v>0</v>
      </c>
      <c r="E220" s="8" t="s">
        <v>3</v>
      </c>
      <c r="F220" s="8">
        <v>0</v>
      </c>
      <c r="G220" s="8">
        <f>SUM(H220,I220)</f>
        <v>0</v>
      </c>
      <c r="H220" s="9" t="s">
        <v>3</v>
      </c>
      <c r="I220" s="9">
        <v>0</v>
      </c>
      <c r="J220" s="9" t="e">
        <f>SUM(K220,L220)</f>
        <v>#VALUE!</v>
      </c>
      <c r="K220" s="9" t="s">
        <v>3</v>
      </c>
      <c r="L220" s="9" t="e">
        <f t="shared" si="18"/>
        <v>#VALUE!</v>
      </c>
    </row>
    <row r="221" spans="1:12" ht="39.75" hidden="1" customHeight="1">
      <c r="A221" s="6">
        <v>6300</v>
      </c>
      <c r="B221" s="7" t="s">
        <v>275</v>
      </c>
      <c r="C221" s="6" t="s">
        <v>19</v>
      </c>
      <c r="D221" s="8">
        <f>SUM(D223)</f>
        <v>0</v>
      </c>
      <c r="E221" s="8" t="s">
        <v>3</v>
      </c>
      <c r="F221" s="8">
        <f>SUM(F223)</f>
        <v>0</v>
      </c>
      <c r="G221" s="8">
        <f>SUM(G223)</f>
        <v>0</v>
      </c>
      <c r="H221" s="9" t="s">
        <v>3</v>
      </c>
      <c r="I221" s="9">
        <f>SUM(I223)</f>
        <v>0</v>
      </c>
      <c r="J221" s="9" t="e">
        <f>SUM(J223)</f>
        <v>#VALUE!</v>
      </c>
      <c r="K221" s="9" t="s">
        <v>3</v>
      </c>
      <c r="L221" s="9" t="e">
        <f t="shared" si="18"/>
        <v>#VALUE!</v>
      </c>
    </row>
    <row r="222" spans="1:12" ht="39.75" hidden="1" customHeight="1">
      <c r="A222" s="6"/>
      <c r="B222" s="7" t="s">
        <v>5</v>
      </c>
      <c r="C222" s="6"/>
      <c r="D222" s="6"/>
      <c r="E222" s="6"/>
      <c r="F222" s="6"/>
      <c r="G222" s="6"/>
      <c r="H222" s="10"/>
      <c r="I222" s="10"/>
      <c r="J222" s="10"/>
      <c r="K222" s="10"/>
      <c r="L222" s="9" t="e">
        <f t="shared" si="18"/>
        <v>#DIV/0!</v>
      </c>
    </row>
    <row r="223" spans="1:12" ht="39.75" hidden="1" customHeight="1">
      <c r="A223" s="6">
        <v>6310</v>
      </c>
      <c r="B223" s="7" t="s">
        <v>276</v>
      </c>
      <c r="C223" s="6" t="s">
        <v>277</v>
      </c>
      <c r="D223" s="8">
        <f>SUM(E223,F223)</f>
        <v>0</v>
      </c>
      <c r="E223" s="8" t="s">
        <v>3</v>
      </c>
      <c r="F223" s="8">
        <v>0</v>
      </c>
      <c r="G223" s="8">
        <f>SUM(H223,I223)</f>
        <v>0</v>
      </c>
      <c r="H223" s="9" t="s">
        <v>3</v>
      </c>
      <c r="I223" s="9">
        <v>0</v>
      </c>
      <c r="J223" s="9" t="e">
        <f>SUM(K223,L223)</f>
        <v>#VALUE!</v>
      </c>
      <c r="K223" s="9" t="s">
        <v>3</v>
      </c>
      <c r="L223" s="9" t="e">
        <f t="shared" si="18"/>
        <v>#VALUE!</v>
      </c>
    </row>
    <row r="224" spans="1:12" ht="39.75" hidden="1" customHeight="1">
      <c r="A224" s="6">
        <v>6400</v>
      </c>
      <c r="B224" s="7" t="s">
        <v>278</v>
      </c>
      <c r="C224" s="6" t="s">
        <v>19</v>
      </c>
      <c r="D224" s="8">
        <f>SUM(D226:D229)</f>
        <v>-309155018.5</v>
      </c>
      <c r="E224" s="8" t="s">
        <v>3</v>
      </c>
      <c r="F224" s="8">
        <f>SUM(F226:F229)</f>
        <v>-309155018.5</v>
      </c>
      <c r="G224" s="8">
        <f>SUM(G226:G229)</f>
        <v>-330000000</v>
      </c>
      <c r="H224" s="9" t="s">
        <v>3</v>
      </c>
      <c r="I224" s="9">
        <f>SUM(I226:I229)</f>
        <v>-330000000</v>
      </c>
      <c r="J224" s="9" t="e">
        <f>SUM(J226:J229)</f>
        <v>#VALUE!</v>
      </c>
      <c r="K224" s="9" t="s">
        <v>3</v>
      </c>
      <c r="L224" s="9" t="e">
        <f t="shared" si="18"/>
        <v>#VALUE!</v>
      </c>
    </row>
    <row r="225" spans="1:12" ht="39.75" hidden="1" customHeight="1">
      <c r="A225" s="6"/>
      <c r="B225" s="7" t="s">
        <v>5</v>
      </c>
      <c r="C225" s="6"/>
      <c r="D225" s="6"/>
      <c r="E225" s="6"/>
      <c r="F225" s="6"/>
      <c r="G225" s="6"/>
      <c r="H225" s="10"/>
      <c r="I225" s="10"/>
      <c r="J225" s="10"/>
      <c r="K225" s="10"/>
      <c r="L225" s="9" t="e">
        <f t="shared" si="18"/>
        <v>#DIV/0!</v>
      </c>
    </row>
    <row r="226" spans="1:12" ht="39.75" hidden="1" customHeight="1">
      <c r="A226" s="6">
        <v>6410</v>
      </c>
      <c r="B226" s="7" t="s">
        <v>279</v>
      </c>
      <c r="C226" s="6" t="s">
        <v>280</v>
      </c>
      <c r="D226" s="8">
        <f>SUM(E226,F226)</f>
        <v>-309155018.5</v>
      </c>
      <c r="E226" s="8" t="s">
        <v>3</v>
      </c>
      <c r="F226" s="8">
        <v>-309155018.5</v>
      </c>
      <c r="G226" s="8">
        <f>SUM(H226,I226)</f>
        <v>-330000000</v>
      </c>
      <c r="H226" s="9" t="s">
        <v>3</v>
      </c>
      <c r="I226" s="9">
        <v>-330000000</v>
      </c>
      <c r="J226" s="9" t="e">
        <f>SUM(K226,L226)</f>
        <v>#VALUE!</v>
      </c>
      <c r="K226" s="9" t="s">
        <v>3</v>
      </c>
      <c r="L226" s="9" t="e">
        <f t="shared" si="18"/>
        <v>#VALUE!</v>
      </c>
    </row>
    <row r="227" spans="1:12" ht="39.75" hidden="1" customHeight="1">
      <c r="A227" s="6">
        <v>6420</v>
      </c>
      <c r="B227" s="7" t="s">
        <v>281</v>
      </c>
      <c r="C227" s="6" t="s">
        <v>282</v>
      </c>
      <c r="D227" s="8">
        <f>SUM(E227,F227)</f>
        <v>0</v>
      </c>
      <c r="E227" s="8" t="s">
        <v>3</v>
      </c>
      <c r="F227" s="8">
        <v>0</v>
      </c>
      <c r="G227" s="8">
        <f>SUM(H227,I227)</f>
        <v>0</v>
      </c>
      <c r="H227" s="9" t="s">
        <v>3</v>
      </c>
      <c r="I227" s="9">
        <v>0</v>
      </c>
      <c r="J227" s="9" t="e">
        <f>SUM(K227,L227)</f>
        <v>#VALUE!</v>
      </c>
      <c r="K227" s="9" t="s">
        <v>3</v>
      </c>
      <c r="L227" s="9" t="e">
        <f t="shared" si="18"/>
        <v>#VALUE!</v>
      </c>
    </row>
    <row r="228" spans="1:12" ht="39.75" hidden="1" customHeight="1">
      <c r="A228" s="6">
        <v>6430</v>
      </c>
      <c r="B228" s="7" t="s">
        <v>283</v>
      </c>
      <c r="C228" s="6" t="s">
        <v>284</v>
      </c>
      <c r="D228" s="8">
        <f>SUM(E228,F228)</f>
        <v>0</v>
      </c>
      <c r="E228" s="8" t="s">
        <v>3</v>
      </c>
      <c r="F228" s="8">
        <v>0</v>
      </c>
      <c r="G228" s="8">
        <f>SUM(H228,I228)</f>
        <v>0</v>
      </c>
      <c r="H228" s="9" t="s">
        <v>3</v>
      </c>
      <c r="I228" s="9">
        <v>0</v>
      </c>
      <c r="J228" s="9" t="e">
        <f>SUM(K228,L228)</f>
        <v>#VALUE!</v>
      </c>
      <c r="K228" s="9" t="s">
        <v>3</v>
      </c>
      <c r="L228" s="9" t="e">
        <f t="shared" si="18"/>
        <v>#VALUE!</v>
      </c>
    </row>
    <row r="229" spans="1:12" ht="39.75" hidden="1" customHeight="1">
      <c r="A229" s="6">
        <v>6440</v>
      </c>
      <c r="B229" s="7" t="s">
        <v>285</v>
      </c>
      <c r="C229" s="6" t="s">
        <v>286</v>
      </c>
      <c r="D229" s="8">
        <f>SUM(E229,F229)</f>
        <v>0</v>
      </c>
      <c r="E229" s="8" t="s">
        <v>3</v>
      </c>
      <c r="F229" s="8">
        <v>0</v>
      </c>
      <c r="G229" s="8">
        <f>SUM(H229,I229)</f>
        <v>0</v>
      </c>
      <c r="H229" s="9" t="s">
        <v>3</v>
      </c>
      <c r="I229" s="9">
        <v>0</v>
      </c>
      <c r="J229" s="9" t="e">
        <f>SUM(K229,L229)</f>
        <v>#VALUE!</v>
      </c>
      <c r="K229" s="9" t="s">
        <v>3</v>
      </c>
      <c r="L229" s="9" t="e">
        <f t="shared" si="18"/>
        <v>#VALUE!</v>
      </c>
    </row>
    <row r="231" spans="1:12" ht="15" customHeight="1">
      <c r="A231" s="37" t="s">
        <v>8</v>
      </c>
      <c r="B231" s="29" t="s">
        <v>290</v>
      </c>
      <c r="C231" s="43" t="s">
        <v>301</v>
      </c>
      <c r="D231" s="44"/>
      <c r="E231" s="44"/>
      <c r="F231" s="44"/>
      <c r="G231" s="44"/>
      <c r="H231" s="44"/>
      <c r="I231" s="44"/>
      <c r="J231" s="44"/>
      <c r="K231" s="44"/>
      <c r="L231" s="45"/>
    </row>
    <row r="232" spans="1:12" ht="15" customHeight="1">
      <c r="A232" s="37" t="s">
        <v>0</v>
      </c>
      <c r="B232" s="30" t="s">
        <v>291</v>
      </c>
      <c r="C232" s="31" t="s">
        <v>292</v>
      </c>
      <c r="D232" s="32"/>
      <c r="E232" s="32" t="s">
        <v>14</v>
      </c>
      <c r="F232" s="33" t="s">
        <v>293</v>
      </c>
      <c r="G232" s="33" t="s">
        <v>294</v>
      </c>
      <c r="H232" s="34" t="s">
        <v>2</v>
      </c>
      <c r="I232" s="34" t="s">
        <v>295</v>
      </c>
      <c r="J232" s="34" t="s">
        <v>295</v>
      </c>
      <c r="K232" s="34" t="s">
        <v>295</v>
      </c>
      <c r="L232" s="35" t="s">
        <v>296</v>
      </c>
    </row>
    <row r="233" spans="1:12" ht="15" customHeight="1">
      <c r="A233" s="3" t="s">
        <v>0</v>
      </c>
      <c r="B233" s="20" t="s">
        <v>13</v>
      </c>
      <c r="C233" s="18" t="s">
        <v>0</v>
      </c>
      <c r="D233" s="18"/>
      <c r="E233" s="18" t="s">
        <v>14</v>
      </c>
      <c r="F233" s="18"/>
      <c r="G233" s="18" t="s">
        <v>1</v>
      </c>
      <c r="H233" s="18" t="s">
        <v>14</v>
      </c>
      <c r="I233" s="18"/>
      <c r="J233" s="17" t="s">
        <v>1</v>
      </c>
      <c r="K233" s="17" t="s">
        <v>14</v>
      </c>
      <c r="L233" s="19"/>
    </row>
    <row r="234" spans="1:12" ht="15" customHeight="1">
      <c r="A234" s="5">
        <v>1</v>
      </c>
      <c r="B234" s="5">
        <v>2</v>
      </c>
      <c r="C234" s="21">
        <v>3</v>
      </c>
      <c r="D234" s="21">
        <v>4</v>
      </c>
      <c r="E234" s="21">
        <v>6</v>
      </c>
      <c r="F234" s="21">
        <v>7</v>
      </c>
      <c r="G234" s="21">
        <v>8</v>
      </c>
      <c r="H234" s="21">
        <v>9</v>
      </c>
      <c r="I234" s="21">
        <v>10</v>
      </c>
      <c r="J234" s="21">
        <v>11</v>
      </c>
      <c r="K234" s="22">
        <v>12</v>
      </c>
      <c r="L234" s="19"/>
    </row>
    <row r="235" spans="1:12" ht="15" customHeight="1">
      <c r="A235" s="6">
        <v>4000</v>
      </c>
      <c r="B235" s="7" t="s">
        <v>16</v>
      </c>
      <c r="C235" s="6"/>
      <c r="D235" s="8">
        <f>SUM(D237,D347,D385)</f>
        <v>0</v>
      </c>
      <c r="E235" s="8">
        <f>SUM(E237,E347,E385)</f>
        <v>0</v>
      </c>
      <c r="F235" s="8">
        <f>SUM(F237,F347,F385)</f>
        <v>0</v>
      </c>
      <c r="G235" s="8">
        <f>SUM(G237,G347,G385)</f>
        <v>0</v>
      </c>
      <c r="H235" s="9">
        <f>H236</f>
        <v>945669800</v>
      </c>
      <c r="I235" s="9">
        <f>SUM(I237,I347,I385)</f>
        <v>0</v>
      </c>
      <c r="J235" s="9">
        <f>SUM(J237,J347,J385)</f>
        <v>0</v>
      </c>
      <c r="K235" s="12">
        <f>K236</f>
        <v>660514853.29999995</v>
      </c>
      <c r="L235" s="23">
        <f t="shared" ref="L235:L246" si="19">K235*100/H235</f>
        <v>69.846245835491402</v>
      </c>
    </row>
    <row r="236" spans="1:12" ht="15" customHeight="1">
      <c r="A236" s="6">
        <v>5100</v>
      </c>
      <c r="B236" s="7" t="s">
        <v>210</v>
      </c>
      <c r="C236" s="6" t="s">
        <v>19</v>
      </c>
      <c r="D236" s="8" t="e">
        <f>SUM(D238,D241,D245)</f>
        <v>#REF!</v>
      </c>
      <c r="E236" s="8">
        <f>SUM(E238,E241,E245)</f>
        <v>548184498.5</v>
      </c>
      <c r="F236" s="8">
        <f>SUM(F238,F241,F245)</f>
        <v>945669800</v>
      </c>
      <c r="G236" s="8" t="s">
        <v>3</v>
      </c>
      <c r="H236" s="9">
        <f>SUM(H238,H241,H245)</f>
        <v>945669800</v>
      </c>
      <c r="I236" s="9">
        <f>SUM(I238,I241,I245)</f>
        <v>660514853.29999995</v>
      </c>
      <c r="J236" s="9" t="s">
        <v>3</v>
      </c>
      <c r="K236" s="12">
        <f>SUM(K238,K241,K245)</f>
        <v>660514853.29999995</v>
      </c>
      <c r="L236" s="23">
        <f>K236*100/H236</f>
        <v>69.846245835491402</v>
      </c>
    </row>
    <row r="237" spans="1:12" ht="15" customHeight="1">
      <c r="A237" s="6"/>
      <c r="B237" s="7" t="s">
        <v>17</v>
      </c>
      <c r="C237" s="6"/>
      <c r="D237" s="6"/>
      <c r="E237" s="6"/>
      <c r="F237" s="6"/>
      <c r="G237" s="6"/>
      <c r="H237" s="10"/>
      <c r="I237" s="10"/>
      <c r="J237" s="10"/>
      <c r="K237" s="15"/>
      <c r="L237" s="23"/>
    </row>
    <row r="238" spans="1:12" ht="15" customHeight="1">
      <c r="A238" s="6">
        <v>5110</v>
      </c>
      <c r="B238" s="7" t="s">
        <v>211</v>
      </c>
      <c r="C238" s="6" t="s">
        <v>19</v>
      </c>
      <c r="D238" s="8" t="e">
        <f>SUM(D239:D240)</f>
        <v>#REF!</v>
      </c>
      <c r="E238" s="8">
        <f>SUM(E239:E240)</f>
        <v>494427000.5</v>
      </c>
      <c r="F238" s="8">
        <f>SUM(F239:F240)</f>
        <v>867327800</v>
      </c>
      <c r="G238" s="8" t="s">
        <v>3</v>
      </c>
      <c r="H238" s="9">
        <f>SUM(H239:H240)</f>
        <v>867327800</v>
      </c>
      <c r="I238" s="9">
        <f>SUM(I239:I240)</f>
        <v>587914458.5999999</v>
      </c>
      <c r="J238" s="9" t="s">
        <v>3</v>
      </c>
      <c r="K238" s="12">
        <f>SUM(K239:K240)</f>
        <v>587914458.5999999</v>
      </c>
      <c r="L238" s="23">
        <f t="shared" si="19"/>
        <v>67.784574482681165</v>
      </c>
    </row>
    <row r="239" spans="1:12" ht="15" customHeight="1">
      <c r="A239" s="6">
        <v>5112</v>
      </c>
      <c r="B239" s="7" t="s">
        <v>214</v>
      </c>
      <c r="C239" s="6" t="s">
        <v>215</v>
      </c>
      <c r="D239" s="8" t="e">
        <f>SUM(#REF!,E239)</f>
        <v>#REF!</v>
      </c>
      <c r="E239" s="8">
        <v>218997373</v>
      </c>
      <c r="F239" s="8">
        <f>SUM(G239,H239)</f>
        <v>436160000</v>
      </c>
      <c r="G239" s="8" t="s">
        <v>3</v>
      </c>
      <c r="H239" s="9">
        <v>436160000</v>
      </c>
      <c r="I239" s="9">
        <f>SUM(J239,K239)</f>
        <v>281728890.89999998</v>
      </c>
      <c r="J239" s="9" t="s">
        <v>3</v>
      </c>
      <c r="K239" s="12">
        <v>281728890.89999998</v>
      </c>
      <c r="L239" s="23">
        <f>K239*100/H239</f>
        <v>64.593014237894337</v>
      </c>
    </row>
    <row r="240" spans="1:12" ht="15" customHeight="1">
      <c r="A240" s="6">
        <v>5113</v>
      </c>
      <c r="B240" s="7" t="s">
        <v>216</v>
      </c>
      <c r="C240" s="6" t="s">
        <v>217</v>
      </c>
      <c r="D240" s="8" t="e">
        <f>SUM(#REF!,E240)</f>
        <v>#REF!</v>
      </c>
      <c r="E240" s="8">
        <v>275429627.5</v>
      </c>
      <c r="F240" s="8">
        <f>SUM(G240,H240)</f>
        <v>431167800</v>
      </c>
      <c r="G240" s="8" t="s">
        <v>3</v>
      </c>
      <c r="H240" s="9">
        <v>431167800</v>
      </c>
      <c r="I240" s="9">
        <f>SUM(J240,K240)</f>
        <v>306185567.69999999</v>
      </c>
      <c r="J240" s="9" t="s">
        <v>3</v>
      </c>
      <c r="K240" s="12">
        <v>306185567.69999999</v>
      </c>
      <c r="L240" s="23">
        <f t="shared" si="19"/>
        <v>71.013087642444546</v>
      </c>
    </row>
    <row r="241" spans="1:13" ht="15" customHeight="1">
      <c r="A241" s="6">
        <v>5120</v>
      </c>
      <c r="B241" s="7" t="s">
        <v>218</v>
      </c>
      <c r="C241" s="6" t="s">
        <v>19</v>
      </c>
      <c r="D241" s="8" t="e">
        <f>SUM(D243:D244)</f>
        <v>#REF!</v>
      </c>
      <c r="E241" s="8">
        <f>SUM(E243:E244)</f>
        <v>6175100</v>
      </c>
      <c r="F241" s="8">
        <f>SUM(F243:F244)</f>
        <v>9865000</v>
      </c>
      <c r="G241" s="8" t="s">
        <v>3</v>
      </c>
      <c r="H241" s="9">
        <f>SUM(H243:H244)</f>
        <v>9865000</v>
      </c>
      <c r="I241" s="9">
        <f>SUM(I243:I244)</f>
        <v>7132000</v>
      </c>
      <c r="J241" s="9" t="s">
        <v>3</v>
      </c>
      <c r="K241" s="12">
        <f>SUM(K243:K244)</f>
        <v>7132000</v>
      </c>
      <c r="L241" s="23">
        <f t="shared" si="19"/>
        <v>72.295995945261026</v>
      </c>
    </row>
    <row r="242" spans="1:13" ht="15" customHeight="1">
      <c r="A242" s="6"/>
      <c r="B242" s="7" t="s">
        <v>6</v>
      </c>
      <c r="C242" s="6"/>
      <c r="D242" s="6"/>
      <c r="E242" s="6"/>
      <c r="F242" s="6"/>
      <c r="G242" s="6"/>
      <c r="H242" s="10"/>
      <c r="I242" s="10"/>
      <c r="J242" s="10"/>
      <c r="K242" s="15"/>
      <c r="L242" s="23"/>
    </row>
    <row r="243" spans="1:13" ht="15" customHeight="1">
      <c r="A243" s="6">
        <v>5122</v>
      </c>
      <c r="B243" s="7" t="s">
        <v>221</v>
      </c>
      <c r="C243" s="6" t="s">
        <v>222</v>
      </c>
      <c r="D243" s="8" t="e">
        <f>SUM(#REF!,E243)</f>
        <v>#REF!</v>
      </c>
      <c r="E243" s="8">
        <v>5575100</v>
      </c>
      <c r="F243" s="8">
        <f>SUM(G243,H243)</f>
        <v>8865000</v>
      </c>
      <c r="G243" s="8" t="s">
        <v>3</v>
      </c>
      <c r="H243" s="9">
        <v>8865000</v>
      </c>
      <c r="I243" s="9">
        <f>SUM(J243,K243)</f>
        <v>6413000</v>
      </c>
      <c r="J243" s="9" t="s">
        <v>3</v>
      </c>
      <c r="K243" s="12">
        <v>6413000</v>
      </c>
      <c r="L243" s="23">
        <f t="shared" si="19"/>
        <v>72.340665538635079</v>
      </c>
    </row>
    <row r="244" spans="1:13" ht="15" customHeight="1">
      <c r="A244" s="6">
        <v>5123</v>
      </c>
      <c r="B244" s="7" t="s">
        <v>223</v>
      </c>
      <c r="C244" s="6" t="s">
        <v>224</v>
      </c>
      <c r="D244" s="8" t="e">
        <f>SUM(#REF!,E244)</f>
        <v>#REF!</v>
      </c>
      <c r="E244" s="8">
        <v>600000</v>
      </c>
      <c r="F244" s="8">
        <f>SUM(G244,H244)</f>
        <v>1000000</v>
      </c>
      <c r="G244" s="8" t="s">
        <v>3</v>
      </c>
      <c r="H244" s="9">
        <v>1000000</v>
      </c>
      <c r="I244" s="9">
        <f>SUM(J244,K244)</f>
        <v>719000</v>
      </c>
      <c r="J244" s="9" t="s">
        <v>3</v>
      </c>
      <c r="K244" s="12">
        <v>719000</v>
      </c>
      <c r="L244" s="23">
        <f t="shared" si="19"/>
        <v>71.900000000000006</v>
      </c>
    </row>
    <row r="245" spans="1:13" ht="15" customHeight="1">
      <c r="A245" s="6">
        <v>5130</v>
      </c>
      <c r="B245" s="7" t="s">
        <v>225</v>
      </c>
      <c r="C245" s="6" t="s">
        <v>19</v>
      </c>
      <c r="D245" s="8" t="e">
        <f>SUM(D246:D246)</f>
        <v>#REF!</v>
      </c>
      <c r="E245" s="8">
        <f>SUM(E246:E246)</f>
        <v>47582398</v>
      </c>
      <c r="F245" s="8">
        <f>SUM(F246:F246)</f>
        <v>68477000</v>
      </c>
      <c r="G245" s="8" t="s">
        <v>3</v>
      </c>
      <c r="H245" s="9">
        <f>SUM(H246:H246)</f>
        <v>68477000</v>
      </c>
      <c r="I245" s="9">
        <f>SUM(I246:I246)</f>
        <v>65468394.700000003</v>
      </c>
      <c r="J245" s="9" t="s">
        <v>3</v>
      </c>
      <c r="K245" s="12">
        <f>SUM(K246:K246)</f>
        <v>65468394.700000003</v>
      </c>
      <c r="L245" s="23">
        <f t="shared" si="19"/>
        <v>95.606400251179224</v>
      </c>
    </row>
    <row r="246" spans="1:13" ht="15" customHeight="1">
      <c r="A246" s="6">
        <v>5134</v>
      </c>
      <c r="B246" s="7" t="s">
        <v>232</v>
      </c>
      <c r="C246" s="6" t="s">
        <v>233</v>
      </c>
      <c r="D246" s="8" t="e">
        <f>SUM(#REF!,E246)</f>
        <v>#REF!</v>
      </c>
      <c r="E246" s="8">
        <v>47582398</v>
      </c>
      <c r="F246" s="8">
        <f>SUM(G246,H246)</f>
        <v>68477000</v>
      </c>
      <c r="G246" s="8" t="s">
        <v>3</v>
      </c>
      <c r="H246" s="9">
        <v>68477000</v>
      </c>
      <c r="I246" s="9">
        <f>SUM(J246,K246)</f>
        <v>65468394.700000003</v>
      </c>
      <c r="J246" s="9" t="s">
        <v>3</v>
      </c>
      <c r="K246" s="12">
        <v>65468394.700000003</v>
      </c>
      <c r="L246" s="23">
        <f t="shared" si="19"/>
        <v>95.606400251179224</v>
      </c>
    </row>
    <row r="247" spans="1:13" ht="15" customHeight="1">
      <c r="A247" s="6">
        <v>6400</v>
      </c>
      <c r="B247" s="7" t="s">
        <v>287</v>
      </c>
      <c r="C247" s="6" t="s">
        <v>19</v>
      </c>
      <c r="D247" s="8" t="e">
        <f>SUM(D249:D252)</f>
        <v>#REF!</v>
      </c>
      <c r="E247" s="8">
        <f>SUM(E249:E252)</f>
        <v>-309155018.5</v>
      </c>
      <c r="F247" s="8">
        <f>SUM(F249:F252)</f>
        <v>-330000000</v>
      </c>
      <c r="G247" s="8" t="s">
        <v>3</v>
      </c>
      <c r="H247" s="9">
        <f>SUM(H249:H249)</f>
        <v>-330000000</v>
      </c>
      <c r="I247" s="9">
        <f t="shared" ref="I247:K247" si="20">SUM(I249:I249)</f>
        <v>-109992180</v>
      </c>
      <c r="J247" s="9">
        <f t="shared" si="20"/>
        <v>0</v>
      </c>
      <c r="K247" s="9">
        <f t="shared" si="20"/>
        <v>-109992180</v>
      </c>
      <c r="L247" s="23">
        <f>K247*100/H247</f>
        <v>33.330963636363634</v>
      </c>
    </row>
    <row r="248" spans="1:13" ht="15" customHeight="1">
      <c r="A248" s="6"/>
      <c r="B248" s="7" t="s">
        <v>5</v>
      </c>
      <c r="C248" s="6"/>
      <c r="D248" s="6"/>
      <c r="E248" s="6"/>
      <c r="F248" s="6"/>
      <c r="G248" s="6"/>
      <c r="H248" s="10"/>
      <c r="I248" s="10"/>
      <c r="J248" s="10"/>
      <c r="K248" s="15"/>
      <c r="L248" s="23"/>
    </row>
    <row r="249" spans="1:13" ht="15" customHeight="1">
      <c r="A249" s="6">
        <v>6410</v>
      </c>
      <c r="B249" s="7" t="s">
        <v>279</v>
      </c>
      <c r="C249" s="6" t="s">
        <v>280</v>
      </c>
      <c r="D249" s="8" t="e">
        <f>SUM(#REF!,E249)</f>
        <v>#REF!</v>
      </c>
      <c r="E249" s="8">
        <v>-309155018.5</v>
      </c>
      <c r="F249" s="8">
        <f>SUM(G249,H249)</f>
        <v>-330000000</v>
      </c>
      <c r="G249" s="8" t="s">
        <v>3</v>
      </c>
      <c r="H249" s="9">
        <v>-330000000</v>
      </c>
      <c r="I249" s="9">
        <f>SUM(J249,K249)</f>
        <v>-109992180</v>
      </c>
      <c r="J249" s="9" t="s">
        <v>3</v>
      </c>
      <c r="K249" s="12">
        <v>-109992180</v>
      </c>
      <c r="L249" s="23">
        <f>K249*100/H249</f>
        <v>33.330963636363634</v>
      </c>
    </row>
    <row r="250" spans="1:13" ht="15" customHeight="1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</row>
    <row r="251" spans="1:13" ht="15" customHeight="1">
      <c r="A251" s="39"/>
      <c r="B251" s="39" t="s">
        <v>302</v>
      </c>
      <c r="C251" s="39"/>
      <c r="D251" s="39"/>
      <c r="E251" s="39"/>
      <c r="F251" s="39"/>
      <c r="G251" s="39"/>
      <c r="H251" s="40">
        <f>H235+H13-200000000</f>
        <v>2502229800.3000002</v>
      </c>
      <c r="I251" s="40">
        <f t="shared" ref="I251:J251" si="21">I235+I13-200000000</f>
        <v>365669957</v>
      </c>
      <c r="J251" s="40" t="e">
        <f t="shared" si="21"/>
        <v>#DIV/0!</v>
      </c>
      <c r="K251" s="40">
        <f>K235+K13-150000000</f>
        <v>2061126779.5</v>
      </c>
      <c r="L251" s="41">
        <f t="shared" ref="L251" si="22">K251*100/H251</f>
        <v>82.371602290600364</v>
      </c>
      <c r="M251" s="14"/>
    </row>
    <row r="252" spans="1:13" ht="1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</row>
    <row r="254" spans="1:13" ht="15" customHeight="1">
      <c r="A254" s="25"/>
      <c r="B254" s="59" t="s">
        <v>303</v>
      </c>
      <c r="C254" s="60"/>
      <c r="D254" s="60"/>
      <c r="E254" s="60"/>
      <c r="F254" s="61"/>
      <c r="G254" s="25"/>
      <c r="H254" s="25"/>
      <c r="I254" s="25"/>
      <c r="J254" s="25"/>
      <c r="K254" s="25"/>
      <c r="L254" s="25"/>
    </row>
  </sheetData>
  <mergeCells count="8">
    <mergeCell ref="C9:L9"/>
    <mergeCell ref="C231:L231"/>
    <mergeCell ref="A1:L1"/>
    <mergeCell ref="A3:L3"/>
    <mergeCell ref="A4:M4"/>
    <mergeCell ref="A5:L5"/>
    <mergeCell ref="B6:L7"/>
    <mergeCell ref="H2:K2"/>
  </mergeCells>
  <pageMargins left="0.11811023622047245" right="0.19685039370078741" top="0.74803149606299213" bottom="0.70866141732283472" header="0.51181102362204722" footer="0.5118110236220472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վարչական</vt:lpstr>
    </vt:vector>
  </TitlesOfParts>
  <Company>LSoft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Andranik</cp:lastModifiedBy>
  <cp:lastPrinted>2023-03-22T14:13:52Z</cp:lastPrinted>
  <dcterms:created xsi:type="dcterms:W3CDTF">2022-12-30T07:01:10Z</dcterms:created>
  <dcterms:modified xsi:type="dcterms:W3CDTF">2023-03-23T11:06:32Z</dcterms:modified>
</cp:coreProperties>
</file>